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8" sheetId="2" r:id="rId1"/>
  </sheets>
  <calcPr calcId="152511"/>
</workbook>
</file>

<file path=xl/calcChain.xml><?xml version="1.0" encoding="utf-8"?>
<calcChain xmlns="http://schemas.openxmlformats.org/spreadsheetml/2006/main">
  <c r="I25" i="2" l="1"/>
  <c r="I24" i="2"/>
  <c r="I6" i="2"/>
  <c r="I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4" i="2"/>
  <c r="G9" i="2"/>
  <c r="D24" i="2"/>
  <c r="C23" i="2"/>
  <c r="C22" i="2"/>
  <c r="F21" i="2"/>
  <c r="C21" i="2"/>
  <c r="C20" i="2"/>
  <c r="G19" i="2"/>
  <c r="C19" i="2"/>
  <c r="G18" i="2"/>
  <c r="C18" i="2"/>
  <c r="G17" i="2"/>
  <c r="C17" i="2"/>
  <c r="G16" i="2"/>
  <c r="C16" i="2"/>
  <c r="G15" i="2"/>
  <c r="C15" i="2"/>
  <c r="J14" i="2"/>
  <c r="J24" i="2" s="1"/>
  <c r="C14" i="2"/>
  <c r="C13" i="2"/>
  <c r="C12" i="2"/>
  <c r="G11" i="2"/>
  <c r="C11" i="2"/>
  <c r="G10" i="2"/>
  <c r="C10" i="2"/>
  <c r="C9" i="2"/>
  <c r="G8" i="2"/>
  <c r="C8" i="2"/>
  <c r="G7" i="2"/>
  <c r="G24" i="2" s="1"/>
  <c r="C7" i="2"/>
  <c r="F6" i="2"/>
  <c r="J5" i="2"/>
  <c r="G5" i="2"/>
  <c r="C5" i="2"/>
  <c r="J4" i="2"/>
  <c r="J6" i="2" s="1"/>
  <c r="J25" i="2" s="1"/>
  <c r="G6" i="2"/>
  <c r="D4" i="2"/>
  <c r="D6" i="2" s="1"/>
  <c r="G25" i="2" l="1"/>
  <c r="C24" i="2"/>
  <c r="D25" i="2"/>
  <c r="C4" i="2"/>
  <c r="C6" i="2" s="1"/>
  <c r="C25" i="2" s="1"/>
  <c r="F24" i="2"/>
  <c r="F25" i="2" s="1"/>
</calcChain>
</file>

<file path=xl/sharedStrings.xml><?xml version="1.0" encoding="utf-8"?>
<sst xmlns="http://schemas.openxmlformats.org/spreadsheetml/2006/main" count="32" uniqueCount="32">
  <si>
    <t>رشته</t>
  </si>
  <si>
    <t>حق بیمه مستقیم</t>
  </si>
  <si>
    <t>حق بیمه غیرمستقیم</t>
  </si>
  <si>
    <t>جمع</t>
  </si>
  <si>
    <t>حق بیمه برگشتی</t>
  </si>
  <si>
    <t>صادره شعب خارج</t>
  </si>
  <si>
    <t>جمع کل</t>
  </si>
  <si>
    <t>تعداد بیمه نامه صادره</t>
  </si>
  <si>
    <t>عمر اندوخته دار</t>
  </si>
  <si>
    <t>باربری</t>
  </si>
  <si>
    <t>آتش سوزی</t>
  </si>
  <si>
    <t>حوادث</t>
  </si>
  <si>
    <t>حوادث سرنشین (راننده)</t>
  </si>
  <si>
    <t>بدنه اتومبیل</t>
  </si>
  <si>
    <t>ثالث اجباری</t>
  </si>
  <si>
    <t>مازاد ثالث</t>
  </si>
  <si>
    <t>درمان</t>
  </si>
  <si>
    <t>کشتی</t>
  </si>
  <si>
    <t>هواپیما</t>
  </si>
  <si>
    <t>مهندسی</t>
  </si>
  <si>
    <t>پول</t>
  </si>
  <si>
    <t>مسئولیت</t>
  </si>
  <si>
    <t>نفت و انرژی</t>
  </si>
  <si>
    <t>P&amp;I</t>
  </si>
  <si>
    <t>سایر</t>
  </si>
  <si>
    <t>جمع غیر زندگی</t>
  </si>
  <si>
    <t>جمع کل رشته ها</t>
  </si>
  <si>
    <t>عمر غیراندوخته دار و پوششهای تکمیلی</t>
  </si>
  <si>
    <t>جمع زندگی</t>
  </si>
  <si>
    <t>قبولی اتکایی</t>
  </si>
  <si>
    <t>عملکرد بیمه گری مستقیم و اتکایی به تفکیک رشته بیمه ای در سال 1398</t>
  </si>
  <si>
    <t>اعتباری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</si>
</sst>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3" fontId="1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rightToLeft="1" tabSelected="1" workbookViewId="0">
      <selection activeCell="F9" sqref="F9"/>
    </sheetView>
  </sheetViews>
  <sheetFormatPr defaultRowHeight="18.75" x14ac:dyDescent="0.45"/>
  <cols>
    <col min="1" max="1" width="9.140625" style="1"/>
    <col min="2" max="2" width="31" style="2" bestFit="1" customWidth="1"/>
    <col min="3" max="3" width="14.85546875" style="11" bestFit="1" customWidth="1"/>
    <col min="4" max="4" width="17.85546875" style="11" bestFit="1" customWidth="1"/>
    <col min="5" max="5" width="15.5703125" style="11" customWidth="1"/>
    <col min="6" max="6" width="13.5703125" style="11" customWidth="1"/>
    <col min="7" max="7" width="14.85546875" style="11" bestFit="1" customWidth="1"/>
    <col min="8" max="8" width="15.5703125" style="11" bestFit="1" customWidth="1"/>
    <col min="9" max="9" width="13.85546875" style="11" customWidth="1"/>
    <col min="10" max="10" width="18.42578125" style="11" bestFit="1" customWidth="1"/>
    <col min="11" max="11" width="9.140625" style="1"/>
    <col min="12" max="12" width="9.85546875" style="12" bestFit="1" customWidth="1"/>
    <col min="13" max="16384" width="9.140625" style="1"/>
  </cols>
  <sheetData>
    <row r="2" spans="2:12" ht="34.5" customHeight="1" thickBot="1" x14ac:dyDescent="0.5">
      <c r="B2" s="14" t="s">
        <v>30</v>
      </c>
      <c r="C2" s="14"/>
      <c r="D2" s="14"/>
      <c r="E2" s="14"/>
      <c r="F2" s="14"/>
      <c r="G2" s="14"/>
      <c r="H2" s="14"/>
      <c r="I2" s="14"/>
      <c r="J2" s="14"/>
    </row>
    <row r="3" spans="2:12" ht="32.25" customHeight="1" thickBot="1" x14ac:dyDescent="0.5">
      <c r="B3" s="6" t="s">
        <v>0</v>
      </c>
      <c r="C3" s="7" t="s">
        <v>1</v>
      </c>
      <c r="D3" s="7" t="s">
        <v>2</v>
      </c>
      <c r="E3" s="7" t="s">
        <v>3</v>
      </c>
      <c r="F3" s="7" t="s">
        <v>29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2" x14ac:dyDescent="0.45">
      <c r="B4" s="5" t="s">
        <v>8</v>
      </c>
      <c r="C4" s="8">
        <f>E4-D4</f>
        <v>452809</v>
      </c>
      <c r="D4" s="8">
        <f>354729+346537</f>
        <v>701266</v>
      </c>
      <c r="E4" s="8">
        <v>1154075</v>
      </c>
      <c r="F4" s="8">
        <v>0</v>
      </c>
      <c r="G4" s="8">
        <v>-7901</v>
      </c>
      <c r="H4" s="8">
        <v>0</v>
      </c>
      <c r="I4" s="8">
        <f>E4+F4+G4+H4</f>
        <v>1146174</v>
      </c>
      <c r="J4" s="8">
        <f>5574+24285</f>
        <v>29859</v>
      </c>
    </row>
    <row r="5" spans="2:12" x14ac:dyDescent="0.45">
      <c r="B5" s="3" t="s">
        <v>27</v>
      </c>
      <c r="C5" s="8">
        <f t="shared" ref="C5:C23" si="0">E5-D5</f>
        <v>553631</v>
      </c>
      <c r="D5" s="8">
        <v>1254940</v>
      </c>
      <c r="E5" s="8">
        <v>1808571</v>
      </c>
      <c r="F5" s="9">
        <v>0</v>
      </c>
      <c r="G5" s="9">
        <f>-(3151+339450+1+1+32)</f>
        <v>-342635</v>
      </c>
      <c r="H5" s="9">
        <v>0</v>
      </c>
      <c r="I5" s="8">
        <f t="shared" ref="I5:I25" si="1">E5+F5+G5+H5</f>
        <v>1465936</v>
      </c>
      <c r="J5" s="9">
        <f>3001</f>
        <v>3001</v>
      </c>
    </row>
    <row r="6" spans="2:12" x14ac:dyDescent="0.45">
      <c r="B6" s="3" t="s">
        <v>28</v>
      </c>
      <c r="C6" s="8">
        <f>SUM(C4:C5)</f>
        <v>1006440</v>
      </c>
      <c r="D6" s="8">
        <f>SUM(D4:D5)</f>
        <v>1956206</v>
      </c>
      <c r="E6" s="8">
        <v>2962646</v>
      </c>
      <c r="F6" s="9">
        <f>SUM(F4:F5)</f>
        <v>0</v>
      </c>
      <c r="G6" s="9">
        <f>SUM(G4:G5)</f>
        <v>-350536</v>
      </c>
      <c r="H6" s="9">
        <v>0</v>
      </c>
      <c r="I6" s="8">
        <f>SUM(I4:I5)</f>
        <v>2612110</v>
      </c>
      <c r="J6" s="9">
        <f>SUM(J4:J5)</f>
        <v>32860</v>
      </c>
    </row>
    <row r="7" spans="2:12" x14ac:dyDescent="0.45">
      <c r="B7" s="3" t="s">
        <v>9</v>
      </c>
      <c r="C7" s="8">
        <f t="shared" si="0"/>
        <v>30128</v>
      </c>
      <c r="D7" s="8">
        <v>79683</v>
      </c>
      <c r="E7" s="8">
        <v>109811</v>
      </c>
      <c r="F7" s="9">
        <v>3078</v>
      </c>
      <c r="G7" s="9">
        <f>-(3660+26)</f>
        <v>-3686</v>
      </c>
      <c r="H7" s="9">
        <v>0</v>
      </c>
      <c r="I7" s="8">
        <f t="shared" si="1"/>
        <v>109203</v>
      </c>
      <c r="J7" s="9">
        <v>9166</v>
      </c>
    </row>
    <row r="8" spans="2:12" x14ac:dyDescent="0.45">
      <c r="B8" s="3" t="s">
        <v>10</v>
      </c>
      <c r="C8" s="8">
        <f t="shared" si="0"/>
        <v>409315</v>
      </c>
      <c r="D8" s="8">
        <v>341695</v>
      </c>
      <c r="E8" s="8">
        <v>751010</v>
      </c>
      <c r="F8" s="9">
        <v>8065</v>
      </c>
      <c r="G8" s="9">
        <f>-55944</f>
        <v>-55944</v>
      </c>
      <c r="H8" s="9">
        <v>0</v>
      </c>
      <c r="I8" s="8">
        <f t="shared" si="1"/>
        <v>703131</v>
      </c>
      <c r="J8" s="9">
        <v>28599</v>
      </c>
    </row>
    <row r="9" spans="2:12" x14ac:dyDescent="0.45">
      <c r="B9" s="3" t="s">
        <v>11</v>
      </c>
      <c r="C9" s="8">
        <f t="shared" si="0"/>
        <v>74766</v>
      </c>
      <c r="D9" s="8">
        <v>29097</v>
      </c>
      <c r="E9" s="8">
        <v>103863</v>
      </c>
      <c r="F9" s="9">
        <v>0</v>
      </c>
      <c r="G9" s="9">
        <f>-(1632+1+743)</f>
        <v>-2376</v>
      </c>
      <c r="H9" s="9">
        <v>0</v>
      </c>
      <c r="I9" s="8">
        <f t="shared" si="1"/>
        <v>101487</v>
      </c>
      <c r="J9" s="9">
        <v>11822</v>
      </c>
    </row>
    <row r="10" spans="2:12" x14ac:dyDescent="0.45">
      <c r="B10" s="3" t="s">
        <v>12</v>
      </c>
      <c r="C10" s="8">
        <f t="shared" si="0"/>
        <v>22614</v>
      </c>
      <c r="D10" s="8">
        <v>309854</v>
      </c>
      <c r="E10" s="8">
        <v>332468</v>
      </c>
      <c r="F10" s="9">
        <v>0</v>
      </c>
      <c r="G10" s="9">
        <f>-776</f>
        <v>-776</v>
      </c>
      <c r="H10" s="9">
        <v>0</v>
      </c>
      <c r="I10" s="8">
        <f t="shared" si="1"/>
        <v>331692</v>
      </c>
      <c r="J10" s="9">
        <v>259992</v>
      </c>
    </row>
    <row r="11" spans="2:12" x14ac:dyDescent="0.45">
      <c r="B11" s="3" t="s">
        <v>13</v>
      </c>
      <c r="C11" s="8">
        <f t="shared" si="0"/>
        <v>30835</v>
      </c>
      <c r="D11" s="8">
        <v>363925</v>
      </c>
      <c r="E11" s="8">
        <v>394760</v>
      </c>
      <c r="F11" s="9">
        <v>0</v>
      </c>
      <c r="G11" s="9">
        <f>-6458</f>
        <v>-6458</v>
      </c>
      <c r="H11" s="9">
        <v>0</v>
      </c>
      <c r="I11" s="8">
        <f t="shared" si="1"/>
        <v>388302</v>
      </c>
      <c r="J11" s="9">
        <v>45173</v>
      </c>
    </row>
    <row r="12" spans="2:12" x14ac:dyDescent="0.45">
      <c r="B12" s="3" t="s">
        <v>14</v>
      </c>
      <c r="C12" s="8">
        <f t="shared" si="0"/>
        <v>164660</v>
      </c>
      <c r="D12" s="13">
        <v>2160786</v>
      </c>
      <c r="E12" s="8">
        <v>2325446</v>
      </c>
      <c r="F12" s="9">
        <v>0</v>
      </c>
      <c r="G12" s="9">
        <v>-5766</v>
      </c>
      <c r="H12" s="9">
        <v>0</v>
      </c>
      <c r="I12" s="8">
        <f t="shared" si="1"/>
        <v>2319680</v>
      </c>
      <c r="J12" s="9">
        <v>259992</v>
      </c>
      <c r="L12" s="1"/>
    </row>
    <row r="13" spans="2:12" x14ac:dyDescent="0.45">
      <c r="B13" s="3" t="s">
        <v>15</v>
      </c>
      <c r="C13" s="8">
        <f t="shared" si="0"/>
        <v>3258</v>
      </c>
      <c r="D13" s="13">
        <v>43541</v>
      </c>
      <c r="E13" s="8">
        <v>46799</v>
      </c>
      <c r="F13" s="9">
        <v>0</v>
      </c>
      <c r="G13" s="9">
        <v>-82</v>
      </c>
      <c r="H13" s="9">
        <v>0</v>
      </c>
      <c r="I13" s="8">
        <f t="shared" si="1"/>
        <v>46717</v>
      </c>
      <c r="J13" s="9">
        <v>0</v>
      </c>
      <c r="L13" s="1"/>
    </row>
    <row r="14" spans="2:12" x14ac:dyDescent="0.45">
      <c r="B14" s="3" t="s">
        <v>16</v>
      </c>
      <c r="C14" s="8">
        <f t="shared" si="0"/>
        <v>3335923</v>
      </c>
      <c r="D14" s="8">
        <v>2115122</v>
      </c>
      <c r="E14" s="8">
        <v>5451045</v>
      </c>
      <c r="F14" s="9">
        <v>0</v>
      </c>
      <c r="G14" s="9">
        <v>-410879</v>
      </c>
      <c r="H14" s="9">
        <v>0</v>
      </c>
      <c r="I14" s="8">
        <f t="shared" si="1"/>
        <v>5040166</v>
      </c>
      <c r="J14" s="9">
        <f>1233+1074</f>
        <v>2307</v>
      </c>
      <c r="L14" s="1"/>
    </row>
    <row r="15" spans="2:12" x14ac:dyDescent="0.45">
      <c r="B15" s="3" t="s">
        <v>17</v>
      </c>
      <c r="C15" s="8">
        <f t="shared" si="0"/>
        <v>3892</v>
      </c>
      <c r="D15" s="8">
        <v>9718</v>
      </c>
      <c r="E15" s="8">
        <v>13610</v>
      </c>
      <c r="F15" s="9">
        <v>3770</v>
      </c>
      <c r="G15" s="9">
        <f>-650</f>
        <v>-650</v>
      </c>
      <c r="H15" s="9">
        <v>0</v>
      </c>
      <c r="I15" s="8">
        <f t="shared" si="1"/>
        <v>16730</v>
      </c>
      <c r="J15" s="9">
        <v>191</v>
      </c>
      <c r="L15" s="1"/>
    </row>
    <row r="16" spans="2:12" x14ac:dyDescent="0.45">
      <c r="B16" s="3" t="s">
        <v>18</v>
      </c>
      <c r="C16" s="8">
        <f t="shared" si="0"/>
        <v>10243</v>
      </c>
      <c r="D16" s="8">
        <v>97804</v>
      </c>
      <c r="E16" s="8">
        <v>108047</v>
      </c>
      <c r="F16" s="9">
        <v>-125</v>
      </c>
      <c r="G16" s="9">
        <f>-13892</f>
        <v>-13892</v>
      </c>
      <c r="H16" s="9">
        <v>0</v>
      </c>
      <c r="I16" s="8">
        <f t="shared" si="1"/>
        <v>94030</v>
      </c>
      <c r="J16" s="9">
        <v>53</v>
      </c>
    </row>
    <row r="17" spans="2:10" x14ac:dyDescent="0.45">
      <c r="B17" s="3" t="s">
        <v>19</v>
      </c>
      <c r="C17" s="8">
        <f t="shared" si="0"/>
        <v>295098</v>
      </c>
      <c r="D17" s="8">
        <v>129817</v>
      </c>
      <c r="E17" s="8">
        <v>424915</v>
      </c>
      <c r="F17" s="9">
        <v>8523</v>
      </c>
      <c r="G17" s="9">
        <f>-30574</f>
        <v>-30574</v>
      </c>
      <c r="H17" s="9">
        <v>0</v>
      </c>
      <c r="I17" s="8">
        <f t="shared" si="1"/>
        <v>402864</v>
      </c>
      <c r="J17" s="9">
        <v>1048</v>
      </c>
    </row>
    <row r="18" spans="2:10" x14ac:dyDescent="0.45">
      <c r="B18" s="3" t="s">
        <v>20</v>
      </c>
      <c r="C18" s="8">
        <f t="shared" si="0"/>
        <v>4217</v>
      </c>
      <c r="D18" s="8">
        <v>4413</v>
      </c>
      <c r="E18" s="8">
        <v>8630</v>
      </c>
      <c r="F18" s="9">
        <v>0</v>
      </c>
      <c r="G18" s="9">
        <f>-40</f>
        <v>-40</v>
      </c>
      <c r="H18" s="9">
        <v>0</v>
      </c>
      <c r="I18" s="8">
        <f t="shared" si="1"/>
        <v>8590</v>
      </c>
      <c r="J18" s="9">
        <v>119</v>
      </c>
    </row>
    <row r="19" spans="2:10" x14ac:dyDescent="0.45">
      <c r="B19" s="3" t="s">
        <v>21</v>
      </c>
      <c r="C19" s="8">
        <f t="shared" si="0"/>
        <v>167788</v>
      </c>
      <c r="D19" s="8">
        <v>382055</v>
      </c>
      <c r="E19" s="8">
        <v>549843</v>
      </c>
      <c r="F19" s="9">
        <v>0</v>
      </c>
      <c r="G19" s="9">
        <f>-9667</f>
        <v>-9667</v>
      </c>
      <c r="H19" s="9">
        <v>0</v>
      </c>
      <c r="I19" s="8">
        <f t="shared" si="1"/>
        <v>540176</v>
      </c>
      <c r="J19" s="9">
        <v>28726</v>
      </c>
    </row>
    <row r="20" spans="2:10" x14ac:dyDescent="0.45">
      <c r="B20" s="3" t="s">
        <v>31</v>
      </c>
      <c r="C20" s="8">
        <f t="shared" si="0"/>
        <v>0</v>
      </c>
      <c r="D20" s="8">
        <v>0</v>
      </c>
      <c r="E20" s="8">
        <v>0</v>
      </c>
      <c r="F20" s="9">
        <v>0</v>
      </c>
      <c r="G20" s="9">
        <v>0</v>
      </c>
      <c r="H20" s="9">
        <v>0</v>
      </c>
      <c r="I20" s="8">
        <f t="shared" si="1"/>
        <v>0</v>
      </c>
      <c r="J20" s="9">
        <v>0</v>
      </c>
    </row>
    <row r="21" spans="2:10" x14ac:dyDescent="0.45">
      <c r="B21" s="3" t="s">
        <v>22</v>
      </c>
      <c r="C21" s="8">
        <f t="shared" si="0"/>
        <v>492705</v>
      </c>
      <c r="D21" s="8">
        <v>557</v>
      </c>
      <c r="E21" s="8">
        <v>493262</v>
      </c>
      <c r="F21" s="9">
        <f>-(1997+33088)</f>
        <v>-35085</v>
      </c>
      <c r="G21" s="9">
        <v>-1040</v>
      </c>
      <c r="H21" s="9">
        <v>0</v>
      </c>
      <c r="I21" s="8">
        <f t="shared" si="1"/>
        <v>457137</v>
      </c>
      <c r="J21" s="9">
        <v>29</v>
      </c>
    </row>
    <row r="22" spans="2:10" x14ac:dyDescent="0.45">
      <c r="B22" s="3" t="s">
        <v>23</v>
      </c>
      <c r="C22" s="8">
        <f t="shared" si="0"/>
        <v>0</v>
      </c>
      <c r="D22" s="8">
        <v>0</v>
      </c>
      <c r="E22" s="8">
        <v>0</v>
      </c>
      <c r="F22" s="9">
        <v>0</v>
      </c>
      <c r="G22" s="9">
        <v>0</v>
      </c>
      <c r="H22" s="9">
        <v>0</v>
      </c>
      <c r="I22" s="8">
        <f t="shared" si="1"/>
        <v>0</v>
      </c>
      <c r="J22" s="9">
        <v>0</v>
      </c>
    </row>
    <row r="23" spans="2:10" x14ac:dyDescent="0.45">
      <c r="B23" s="3" t="s">
        <v>24</v>
      </c>
      <c r="C23" s="8">
        <f t="shared" si="0"/>
        <v>0</v>
      </c>
      <c r="D23" s="8">
        <v>0</v>
      </c>
      <c r="E23" s="8">
        <v>0</v>
      </c>
      <c r="F23" s="9">
        <v>0</v>
      </c>
      <c r="G23" s="9">
        <v>0</v>
      </c>
      <c r="H23" s="9">
        <v>0</v>
      </c>
      <c r="I23" s="8">
        <f t="shared" si="1"/>
        <v>0</v>
      </c>
      <c r="J23" s="9">
        <v>0</v>
      </c>
    </row>
    <row r="24" spans="2:10" x14ac:dyDescent="0.45">
      <c r="B24" s="3" t="s">
        <v>25</v>
      </c>
      <c r="C24" s="9">
        <f>SUM(C7:C23)</f>
        <v>5045442</v>
      </c>
      <c r="D24" s="8">
        <f>SUM(D7:D23)</f>
        <v>6068067</v>
      </c>
      <c r="E24" s="8">
        <v>11113509</v>
      </c>
      <c r="F24" s="9">
        <f>SUM(F7:F23)</f>
        <v>-11774</v>
      </c>
      <c r="G24" s="9">
        <f>SUM(G7:G23)</f>
        <v>-541830</v>
      </c>
      <c r="H24" s="9">
        <v>0</v>
      </c>
      <c r="I24" s="8">
        <f>SUM(I7:I23)</f>
        <v>10559905</v>
      </c>
      <c r="J24" s="9">
        <f>SUM(J7:J23)</f>
        <v>647217</v>
      </c>
    </row>
    <row r="25" spans="2:10" ht="19.5" thickBot="1" x14ac:dyDescent="0.5">
      <c r="B25" s="4" t="s">
        <v>26</v>
      </c>
      <c r="C25" s="10">
        <f>C6+C24</f>
        <v>6051882</v>
      </c>
      <c r="D25" s="10">
        <f>D6+D24</f>
        <v>8024273</v>
      </c>
      <c r="E25" s="10">
        <v>14076155</v>
      </c>
      <c r="F25" s="10">
        <f>F6+F24</f>
        <v>-11774</v>
      </c>
      <c r="G25" s="10">
        <f>G6+G24</f>
        <v>-892366</v>
      </c>
      <c r="H25" s="10">
        <v>0</v>
      </c>
      <c r="I25" s="10">
        <f>I6+I24</f>
        <v>13172015</v>
      </c>
      <c r="J25" s="10">
        <f>J6+J24</f>
        <v>680077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2020-07-29T09:46:36Z</dcterms:modified>
</cp:coreProperties>
</file>