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صباحی فرد\گزارش پورتال سال 1399\"/>
    </mc:Choice>
  </mc:AlternateContent>
  <bookViews>
    <workbookView xWindow="0" yWindow="0" windowWidth="24000" windowHeight="9435" tabRatio="880" activeTab="2"/>
  </bookViews>
  <sheets>
    <sheet name="صورت توانگری" sheetId="1" r:id="rId1"/>
    <sheet name="محاسبه مبلغ سرمايه موجود" sheetId="2" r:id="rId2"/>
    <sheet name="محاسبه ریسک بیمه گری(1)" sheetId="3" r:id="rId3"/>
    <sheet name="محاسبه ریسک بیمه گری (2)" sheetId="4" r:id="rId4"/>
    <sheet name="Sheet5" sheetId="5" r:id="rId5"/>
    <sheet name="محاسبه كل ريسك بازار " sheetId="6" r:id="rId6"/>
    <sheet name="محاسبه كل رسيك اعتبار" sheetId="7" r:id="rId7"/>
    <sheet name="نسبت توانگري" sheetId="8" r:id="rId8"/>
    <sheet name="دارایی30-12-99" sheetId="9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8" hidden="1">'دارایی30-12-99'!$A$2:$T$80</definedName>
    <definedName name="_xlnm._FilterDatabase" localSheetId="3" hidden="1">'محاسبه ریسک بیمه گری (2)'!$A$5:$I$26</definedName>
    <definedName name="_xlnm._FilterDatabase" localSheetId="2" hidden="1">'محاسبه ریسک بیمه گری(1)'!$A$8:$K$27</definedName>
    <definedName name="A_AYED_NASHODE" localSheetId="4">#REF!</definedName>
    <definedName name="A_AYED_NASHODE" localSheetId="0">#REF!</definedName>
    <definedName name="A_AYED_NASHODE" localSheetId="3">#REF!</definedName>
    <definedName name="A_AYED_NASHODE" localSheetId="2">#REF!</definedName>
    <definedName name="A_AYED_NASHODE" localSheetId="6">#REF!</definedName>
    <definedName name="A_AYED_NASHODE" localSheetId="5">#REF!</definedName>
    <definedName name="A_AYED_NASHODE" localSheetId="1">#REF!</definedName>
    <definedName name="A_AYED_NASHODE" localSheetId="7">#REF!</definedName>
    <definedName name="A_AYED_NASHODE">#REF!</definedName>
    <definedName name="AV" localSheetId="4">#REF!</definedName>
    <definedName name="AV" localSheetId="0">#REF!</definedName>
    <definedName name="AV" localSheetId="3">#REF!</definedName>
    <definedName name="AV" localSheetId="2">#REF!</definedName>
    <definedName name="AV" localSheetId="6">#REF!</definedName>
    <definedName name="AV" localSheetId="5">#REF!</definedName>
    <definedName name="AV" localSheetId="1">#REF!</definedName>
    <definedName name="AV" localSheetId="7">#REF!</definedName>
    <definedName name="AV">#REF!</definedName>
    <definedName name="AYEDNASHODEH93" localSheetId="4">#REF!</definedName>
    <definedName name="AYEDNASHODEH93" localSheetId="0">#REF!</definedName>
    <definedName name="AYEDNASHODEH93" localSheetId="3">#REF!</definedName>
    <definedName name="AYEDNASHODEH93" localSheetId="2">#REF!</definedName>
    <definedName name="AYEDNASHODEH93" localSheetId="6">#REF!</definedName>
    <definedName name="AYEDNASHODEH93" localSheetId="5">#REF!</definedName>
    <definedName name="AYEDNASHODEH93" localSheetId="1">#REF!</definedName>
    <definedName name="AYEDNASHODEH93" localSheetId="7">#REF!</definedName>
    <definedName name="AYEDNASHODEH93">#REF!</definedName>
    <definedName name="bed">'[1]تراز 6 ستونی دارایی ثابت'!$BT$3:$BT$834</definedName>
    <definedName name="bes">'[1]تراز 6 ستونی دارایی ثابت'!$BU$3:$BU$783</definedName>
    <definedName name="BK_BED" localSheetId="4">#REF!</definedName>
    <definedName name="BK_BED" localSheetId="0">#REF!</definedName>
    <definedName name="BK_BED" localSheetId="3">#REF!</definedName>
    <definedName name="BK_BED" localSheetId="2">#REF!</definedName>
    <definedName name="BK_BED" localSheetId="6">#REF!</definedName>
    <definedName name="BK_BED" localSheetId="5">#REF!</definedName>
    <definedName name="BK_BED" localSheetId="1">#REF!</definedName>
    <definedName name="BK_BED" localSheetId="7">#REF!</definedName>
    <definedName name="BK_BED">#REF!</definedName>
    <definedName name="BL_BES" localSheetId="4">#REF!</definedName>
    <definedName name="BL_BES" localSheetId="0">#REF!</definedName>
    <definedName name="BL_BES" localSheetId="3">#REF!</definedName>
    <definedName name="BL_BES" localSheetId="2">#REF!</definedName>
    <definedName name="BL_BES" localSheetId="6">#REF!</definedName>
    <definedName name="BL_BES" localSheetId="5">#REF!</definedName>
    <definedName name="BL_BES" localSheetId="1">#REF!</definedName>
    <definedName name="BL_BES" localSheetId="7">#REF!</definedName>
    <definedName name="BL_BES">#REF!</definedName>
    <definedName name="BM_BED" localSheetId="4">#REF!</definedName>
    <definedName name="BM_BED" localSheetId="0">#REF!</definedName>
    <definedName name="BM_BED" localSheetId="3">#REF!</definedName>
    <definedName name="BM_BED" localSheetId="2">#REF!</definedName>
    <definedName name="BM_BED" localSheetId="6">#REF!</definedName>
    <definedName name="BM_BED" localSheetId="5">#REF!</definedName>
    <definedName name="BM_BED" localSheetId="1">#REF!</definedName>
    <definedName name="BM_BED" localSheetId="7">#REF!</definedName>
    <definedName name="BM_BED">#REF!</definedName>
    <definedName name="BN_BES" localSheetId="4">#REF!</definedName>
    <definedName name="BN_BES" localSheetId="0">#REF!</definedName>
    <definedName name="BN_BES" localSheetId="3">#REF!</definedName>
    <definedName name="BN_BES" localSheetId="2">#REF!</definedName>
    <definedName name="BN_BES" localSheetId="6">#REF!</definedName>
    <definedName name="BN_BES" localSheetId="5">#REF!</definedName>
    <definedName name="BN_BES" localSheetId="1">#REF!</definedName>
    <definedName name="BN_BES" localSheetId="7">#REF!</definedName>
    <definedName name="BN_BES">#REF!</definedName>
    <definedName name="BO_BED" localSheetId="4">#REF!</definedName>
    <definedName name="BO_BED" localSheetId="0">#REF!</definedName>
    <definedName name="BO_BED" localSheetId="3">#REF!</definedName>
    <definedName name="BO_BED" localSheetId="2">#REF!</definedName>
    <definedName name="BO_BED" localSheetId="6">#REF!</definedName>
    <definedName name="BO_BED" localSheetId="5">#REF!</definedName>
    <definedName name="BO_BED" localSheetId="1">#REF!</definedName>
    <definedName name="BO_BED" localSheetId="7">#REF!</definedName>
    <definedName name="BO_BED">#REF!</definedName>
    <definedName name="BP_BES" localSheetId="4">#REF!</definedName>
    <definedName name="BP_BES" localSheetId="0">#REF!</definedName>
    <definedName name="BP_BES" localSheetId="3">#REF!</definedName>
    <definedName name="BP_BES" localSheetId="2">#REF!</definedName>
    <definedName name="BP_BES" localSheetId="6">#REF!</definedName>
    <definedName name="BP_BES" localSheetId="5">#REF!</definedName>
    <definedName name="BP_BES" localSheetId="1">#REF!</definedName>
    <definedName name="BP_BES" localSheetId="7">#REF!</definedName>
    <definedName name="BP_BES">#REF!</definedName>
    <definedName name="BQ_BED" localSheetId="4">#REF!</definedName>
    <definedName name="BQ_BED" localSheetId="0">#REF!</definedName>
    <definedName name="BQ_BED" localSheetId="3">#REF!</definedName>
    <definedName name="BQ_BED" localSheetId="2">#REF!</definedName>
    <definedName name="BQ_BED" localSheetId="6">#REF!</definedName>
    <definedName name="BQ_BED" localSheetId="5">#REF!</definedName>
    <definedName name="BQ_BED" localSheetId="1">#REF!</definedName>
    <definedName name="BQ_BED" localSheetId="7">#REF!</definedName>
    <definedName name="BQ_BED">#REF!</definedName>
    <definedName name="BR_BES" localSheetId="4">#REF!</definedName>
    <definedName name="BR_BES" localSheetId="0">#REF!</definedName>
    <definedName name="BR_BES" localSheetId="3">#REF!</definedName>
    <definedName name="BR_BES" localSheetId="2">#REF!</definedName>
    <definedName name="BR_BES" localSheetId="6">#REF!</definedName>
    <definedName name="BR_BES" localSheetId="5">#REF!</definedName>
    <definedName name="BR_BES" localSheetId="1">#REF!</definedName>
    <definedName name="BR_BES" localSheetId="7">#REF!</definedName>
    <definedName name="BR_BES">#REF!</definedName>
    <definedName name="BS" localSheetId="4">#REF!</definedName>
    <definedName name="BS" localSheetId="0">#REF!</definedName>
    <definedName name="BS" localSheetId="3">#REF!</definedName>
    <definedName name="BS" localSheetId="2">#REF!</definedName>
    <definedName name="BS" localSheetId="6">#REF!</definedName>
    <definedName name="BS" localSheetId="5">#REF!</definedName>
    <definedName name="BS" localSheetId="1">#REF!</definedName>
    <definedName name="BS" localSheetId="7">#REF!</definedName>
    <definedName name="BS">#REF!</definedName>
    <definedName name="BT_BED" localSheetId="4">#REF!</definedName>
    <definedName name="BT_BED" localSheetId="0">#REF!</definedName>
    <definedName name="BT_BED" localSheetId="3">#REF!</definedName>
    <definedName name="BT_BED" localSheetId="2">#REF!</definedName>
    <definedName name="BT_BED" localSheetId="6">#REF!</definedName>
    <definedName name="BT_BED" localSheetId="5">#REF!</definedName>
    <definedName name="BT_BED" localSheetId="1">#REF!</definedName>
    <definedName name="BT_BED" localSheetId="7">#REF!</definedName>
    <definedName name="BT_BED">#REF!</definedName>
    <definedName name="BU_BES" localSheetId="4">#REF!</definedName>
    <definedName name="BU_BES" localSheetId="0">#REF!</definedName>
    <definedName name="BU_BES" localSheetId="3">#REF!</definedName>
    <definedName name="BU_BES" localSheetId="2">#REF!</definedName>
    <definedName name="BU_BES" localSheetId="6">#REF!</definedName>
    <definedName name="BU_BES" localSheetId="5">#REF!</definedName>
    <definedName name="BU_BES" localSheetId="1">#REF!</definedName>
    <definedName name="BU_BES" localSheetId="7">#REF!</definedName>
    <definedName name="BU_BES">#REF!</definedName>
    <definedName name="BV_BED" localSheetId="4">#REF!</definedName>
    <definedName name="BV_BED" localSheetId="0">#REF!</definedName>
    <definedName name="BV_BED" localSheetId="3">#REF!</definedName>
    <definedName name="BV_BED" localSheetId="2">#REF!</definedName>
    <definedName name="BV_BED" localSheetId="6">#REF!</definedName>
    <definedName name="BV_BED" localSheetId="5">#REF!</definedName>
    <definedName name="BV_BED" localSheetId="1">#REF!</definedName>
    <definedName name="BV_BED" localSheetId="7">#REF!</definedName>
    <definedName name="BV_BED">#REF!</definedName>
    <definedName name="BW_BES" localSheetId="4">#REF!</definedName>
    <definedName name="BW_BES" localSheetId="0">#REF!</definedName>
    <definedName name="BW_BES" localSheetId="3">#REF!</definedName>
    <definedName name="BW_BES" localSheetId="2">#REF!</definedName>
    <definedName name="BW_BES" localSheetId="6">#REF!</definedName>
    <definedName name="BW_BES" localSheetId="5">#REF!</definedName>
    <definedName name="BW_BES" localSheetId="1">#REF!</definedName>
    <definedName name="BW_BES" localSheetId="7">#REF!</definedName>
    <definedName name="BW_BES">#REF!</definedName>
    <definedName name="COD_AYEDNASHODEH93" localSheetId="4">#REF!</definedName>
    <definedName name="COD_AYEDNASHODEH93" localSheetId="0">#REF!</definedName>
    <definedName name="COD_AYEDNASHODEH93" localSheetId="3">#REF!</definedName>
    <definedName name="COD_AYEDNASHODEH93" localSheetId="2">#REF!</definedName>
    <definedName name="COD_AYEDNASHODEH93" localSheetId="6">#REF!</definedName>
    <definedName name="COD_AYEDNASHODEH93" localSheetId="5">#REF!</definedName>
    <definedName name="COD_AYEDNASHODEH93" localSheetId="1">#REF!</definedName>
    <definedName name="COD_AYEDNASHODEH93" localSheetId="7">#REF!</definedName>
    <definedName name="COD_AYEDNASHODEH93">#REF!</definedName>
    <definedName name="Code_khesaratMoavagh" localSheetId="4">#REF!</definedName>
    <definedName name="Code_khesaratMoavagh" localSheetId="0">#REF!</definedName>
    <definedName name="Code_khesaratMoavagh" localSheetId="3">#REF!</definedName>
    <definedName name="Code_khesaratMoavagh" localSheetId="2">#REF!</definedName>
    <definedName name="Code_khesaratMoavagh" localSheetId="6">#REF!</definedName>
    <definedName name="Code_khesaratMoavagh" localSheetId="5">#REF!</definedName>
    <definedName name="Code_khesaratMoavagh" localSheetId="1">#REF!</definedName>
    <definedName name="Code_khesaratMoavagh" localSheetId="7">#REF!</definedName>
    <definedName name="Code_khesaratMoavagh">#REF!</definedName>
    <definedName name="Code_RiskeMonghazinashode" localSheetId="4">#REF!</definedName>
    <definedName name="Code_RiskeMonghazinashode" localSheetId="0">#REF!</definedName>
    <definedName name="Code_RiskeMonghazinashode" localSheetId="3">#REF!</definedName>
    <definedName name="Code_RiskeMonghazinashode" localSheetId="2">#REF!</definedName>
    <definedName name="Code_RiskeMonghazinashode" localSheetId="6">#REF!</definedName>
    <definedName name="Code_RiskeMonghazinashode" localSheetId="5">#REF!</definedName>
    <definedName name="Code_RiskeMonghazinashode" localSheetId="1">#REF!</definedName>
    <definedName name="Code_RiskeMonghazinashode" localSheetId="7">#REF!</definedName>
    <definedName name="Code_RiskeMonghazinashode">#REF!</definedName>
    <definedName name="KhesaratMoavagh_etekaiee" localSheetId="4">#REF!</definedName>
    <definedName name="KhesaratMoavagh_etekaiee" localSheetId="0">#REF!</definedName>
    <definedName name="KhesaratMoavagh_etekaiee" localSheetId="3">#REF!</definedName>
    <definedName name="KhesaratMoavagh_etekaiee" localSheetId="2">#REF!</definedName>
    <definedName name="KhesaratMoavagh_etekaiee" localSheetId="6">#REF!</definedName>
    <definedName name="KhesaratMoavagh_etekaiee" localSheetId="5">#REF!</definedName>
    <definedName name="KhesaratMoavagh_etekaiee" localSheetId="1">#REF!</definedName>
    <definedName name="KhesaratMoavagh_etekaiee" localSheetId="7">#REF!</definedName>
    <definedName name="KhesaratMoavagh_etekaiee">#REF!</definedName>
    <definedName name="kode_tafzil">'[1]تراز 6 ستونی دارایی ثابت'!$A$3:$A$65536</definedName>
    <definedName name="kole_khesaratMoavagh" localSheetId="4">#REF!</definedName>
    <definedName name="kole_khesaratMoavagh" localSheetId="0">#REF!</definedName>
    <definedName name="kole_khesaratMoavagh" localSheetId="3">#REF!</definedName>
    <definedName name="kole_khesaratMoavagh" localSheetId="2">#REF!</definedName>
    <definedName name="kole_khesaratMoavagh" localSheetId="6">#REF!</definedName>
    <definedName name="kole_khesaratMoavagh" localSheetId="5">#REF!</definedName>
    <definedName name="kole_khesaratMoavagh" localSheetId="1">#REF!</definedName>
    <definedName name="kole_khesaratMoavagh" localSheetId="7">#REF!</definedName>
    <definedName name="kole_khesaratMoavagh">#REF!</definedName>
    <definedName name="MABLAGH" localSheetId="4">#REF!</definedName>
    <definedName name="MABLAGH" localSheetId="0">#REF!</definedName>
    <definedName name="MABLAGH" localSheetId="3">#REF!</definedName>
    <definedName name="MABLAGH" localSheetId="2">#REF!</definedName>
    <definedName name="MABLAGH" localSheetId="6">#REF!</definedName>
    <definedName name="MABLAGH" localSheetId="5">#REF!</definedName>
    <definedName name="MABLAGH" localSheetId="1">#REF!</definedName>
    <definedName name="MABLAGH" localSheetId="7">#REF!</definedName>
    <definedName name="MABLAGH">#REF!</definedName>
    <definedName name="_xlnm.Print_Area" localSheetId="4">Sheet5!$A$1:$M$28</definedName>
    <definedName name="_xlnm.Print_Area" localSheetId="8">'دارایی30-12-99'!$A$1:$Q$82</definedName>
    <definedName name="_xlnm.Print_Area" localSheetId="0">'صورت توانگری'!$B$2:$H$38</definedName>
    <definedName name="_xlnm.Print_Area" localSheetId="3">'محاسبه ریسک بیمه گری (2)'!$A$1:$H$27</definedName>
    <definedName name="_xlnm.Print_Area" localSheetId="2">'محاسبه ریسک بیمه گری(1)'!$A$1:$H$29</definedName>
    <definedName name="_xlnm.Print_Area" localSheetId="6">'محاسبه كل رسيك اعتبار'!$A$1:$G$24</definedName>
    <definedName name="_xlnm.Print_Area" localSheetId="5">'محاسبه كل ريسك بازار '!$A$1:$H$24</definedName>
    <definedName name="_xlnm.Print_Area" localSheetId="1">'محاسبه مبلغ سرمايه موجود'!$A$1:$D$40</definedName>
    <definedName name="_xlnm.Print_Area" localSheetId="7">'نسبت توانگري'!$A$2:$G$41</definedName>
    <definedName name="RADIF" localSheetId="4">#REF!</definedName>
    <definedName name="RADIF" localSheetId="0">#REF!</definedName>
    <definedName name="RADIF" localSheetId="3">#REF!</definedName>
    <definedName name="RADIF" localSheetId="2">#REF!</definedName>
    <definedName name="RADIF" localSheetId="6">#REF!</definedName>
    <definedName name="RADIF" localSheetId="5">#REF!</definedName>
    <definedName name="RADIF" localSheetId="1">#REF!</definedName>
    <definedName name="RADIF" localSheetId="7">#REF!</definedName>
    <definedName name="RADIF">#REF!</definedName>
    <definedName name="U_BES" localSheetId="4">#REF!</definedName>
    <definedName name="U_BES" localSheetId="0">#REF!</definedName>
    <definedName name="U_BES" localSheetId="3">#REF!</definedName>
    <definedName name="U_BES" localSheetId="2">#REF!</definedName>
    <definedName name="U_BES" localSheetId="6">#REF!</definedName>
    <definedName name="U_BES" localSheetId="5">#REF!</definedName>
    <definedName name="U_BES" localSheetId="1">#REF!</definedName>
    <definedName name="U_BES" localSheetId="7">#REF!</definedName>
    <definedName name="U_BES">#REF!</definedName>
    <definedName name="بدهکار_دفاتر" localSheetId="4">#REF!</definedName>
    <definedName name="بدهکار_دفاتر" localSheetId="0">#REF!</definedName>
    <definedName name="بدهکار_دفاتر" localSheetId="3">#REF!</definedName>
    <definedName name="بدهکار_دفاتر" localSheetId="2">#REF!</definedName>
    <definedName name="بدهکار_دفاتر" localSheetId="6">#REF!</definedName>
    <definedName name="بدهکار_دفاتر" localSheetId="5">#REF!</definedName>
    <definedName name="بدهکار_دفاتر" localSheetId="1">#REF!</definedName>
    <definedName name="بدهکار_دفاتر" localSheetId="7">#REF!</definedName>
    <definedName name="بدهکار_دفاتر">#REF!</definedName>
    <definedName name="بستانکار_دفاتر" localSheetId="4">#REF!</definedName>
    <definedName name="بستانکار_دفاتر" localSheetId="0">#REF!</definedName>
    <definedName name="بستانکار_دفاتر" localSheetId="3">#REF!</definedName>
    <definedName name="بستانکار_دفاتر" localSheetId="2">#REF!</definedName>
    <definedName name="بستانکار_دفاتر" localSheetId="6">#REF!</definedName>
    <definedName name="بستانکار_دفاتر" localSheetId="5">#REF!</definedName>
    <definedName name="بستانکار_دفاتر" localSheetId="1">#REF!</definedName>
    <definedName name="بستانکار_دفاتر" localSheetId="7">#REF!</definedName>
    <definedName name="بستانکار_دفاتر">#REF!</definedName>
    <definedName name="پ" localSheetId="4">#REF!</definedName>
    <definedName name="پ" localSheetId="0">#REF!</definedName>
    <definedName name="پ" localSheetId="3">#REF!</definedName>
    <definedName name="پ" localSheetId="2">#REF!</definedName>
    <definedName name="پ" localSheetId="6">#REF!</definedName>
    <definedName name="پ" localSheetId="5">#REF!</definedName>
    <definedName name="پ" localSheetId="1">#REF!</definedName>
    <definedName name="پ" localSheetId="7">#REF!</definedName>
    <definedName name="پ">#REF!</definedName>
    <definedName name="پوند_14_ریالی" localSheetId="4">#REF!</definedName>
    <definedName name="پوند_14_ریالی" localSheetId="0">#REF!</definedName>
    <definedName name="پوند_14_ریالی" localSheetId="3">#REF!</definedName>
    <definedName name="پوند_14_ریالی" localSheetId="2">#REF!</definedName>
    <definedName name="پوند_14_ریالی" localSheetId="6">#REF!</definedName>
    <definedName name="پوند_14_ریالی" localSheetId="5">#REF!</definedName>
    <definedName name="پوند_14_ریالی" localSheetId="1">#REF!</definedName>
    <definedName name="پوند_14_ریالی" localSheetId="7">#REF!</definedName>
    <definedName name="پوند_14_ریالی">#REF!</definedName>
    <definedName name="تراز_تفضیلی_بدهکار" localSheetId="4">#REF!</definedName>
    <definedName name="تراز_تفضیلی_بدهکار" localSheetId="0">#REF!</definedName>
    <definedName name="تراز_تفضیلی_بدهکار" localSheetId="3">#REF!</definedName>
    <definedName name="تراز_تفضیلی_بدهکار" localSheetId="2">#REF!</definedName>
    <definedName name="تراز_تفضیلی_بدهکار" localSheetId="6">#REF!</definedName>
    <definedName name="تراز_تفضیلی_بدهکار" localSheetId="5">#REF!</definedName>
    <definedName name="تراز_تفضیلی_بدهکار" localSheetId="1">#REF!</definedName>
    <definedName name="تراز_تفضیلی_بدهکار" localSheetId="7">#REF!</definedName>
    <definedName name="تراز_تفضیلی_بدهکار">#REF!</definedName>
    <definedName name="تراز_تفضیلی_بستانکار" localSheetId="4">#REF!</definedName>
    <definedName name="تراز_تفضیلی_بستانکار" localSheetId="0">#REF!</definedName>
    <definedName name="تراز_تفضیلی_بستانکار" localSheetId="3">#REF!</definedName>
    <definedName name="تراز_تفضیلی_بستانکار" localSheetId="2">#REF!</definedName>
    <definedName name="تراز_تفضیلی_بستانکار" localSheetId="6">#REF!</definedName>
    <definedName name="تراز_تفضیلی_بستانکار" localSheetId="5">#REF!</definedName>
    <definedName name="تراز_تفضیلی_بستانکار" localSheetId="1">#REF!</definedName>
    <definedName name="تراز_تفضیلی_بستانکار" localSheetId="7">#REF!</definedName>
    <definedName name="تراز_تفضیلی_بستانکار">#REF!</definedName>
    <definedName name="ترکیب113" localSheetId="4">#REF!</definedName>
    <definedName name="ترکیب113" localSheetId="0">#REF!</definedName>
    <definedName name="ترکیب113" localSheetId="3">#REF!</definedName>
    <definedName name="ترکیب113" localSheetId="2">#REF!</definedName>
    <definedName name="ترکیب113" localSheetId="6">#REF!</definedName>
    <definedName name="ترکیب113" localSheetId="5">#REF!</definedName>
    <definedName name="ترکیب113" localSheetId="1">#REF!</definedName>
    <definedName name="ترکیب113" localSheetId="7">#REF!</definedName>
    <definedName name="ترکیب113">#REF!</definedName>
    <definedName name="ترکیب311" localSheetId="4">#REF!</definedName>
    <definedName name="ترکیب311" localSheetId="0">#REF!</definedName>
    <definedName name="ترکیب311" localSheetId="3">#REF!</definedName>
    <definedName name="ترکیب311" localSheetId="2">#REF!</definedName>
    <definedName name="ترکیب311" localSheetId="6">#REF!</definedName>
    <definedName name="ترکیب311" localSheetId="5">#REF!</definedName>
    <definedName name="ترکیب311" localSheetId="1">#REF!</definedName>
    <definedName name="ترکیب311" localSheetId="7">#REF!</definedName>
    <definedName name="ترکیب311">#REF!</definedName>
    <definedName name="تسهیم" localSheetId="4">#REF!</definedName>
    <definedName name="تسهیم" localSheetId="0">#REF!</definedName>
    <definedName name="تسهیم" localSheetId="3">#REF!</definedName>
    <definedName name="تسهیم" localSheetId="2">#REF!</definedName>
    <definedName name="تسهیم" localSheetId="6">#REF!</definedName>
    <definedName name="تسهیم" localSheetId="5">#REF!</definedName>
    <definedName name="تسهیم" localSheetId="1">#REF!</definedName>
    <definedName name="تسهیم" localSheetId="7">#REF!</definedName>
    <definedName name="تسهیم">#REF!</definedName>
    <definedName name="تفضیلی_مانده_بدهکار" localSheetId="4">#REF!</definedName>
    <definedName name="تفضیلی_مانده_بدهکار" localSheetId="0">#REF!</definedName>
    <definedName name="تفضیلی_مانده_بدهکار" localSheetId="3">#REF!</definedName>
    <definedName name="تفضیلی_مانده_بدهکار" localSheetId="2">#REF!</definedName>
    <definedName name="تفضیلی_مانده_بدهکار" localSheetId="6">#REF!</definedName>
    <definedName name="تفضیلی_مانده_بدهکار" localSheetId="5">#REF!</definedName>
    <definedName name="تفضیلی_مانده_بدهکار" localSheetId="1">#REF!</definedName>
    <definedName name="تفضیلی_مانده_بدهکار" localSheetId="7">#REF!</definedName>
    <definedName name="تفضیلی_مانده_بدهکار">#REF!</definedName>
    <definedName name="تفضیلی_مانده_بستانکار" localSheetId="4">#REF!</definedName>
    <definedName name="تفضیلی_مانده_بستانکار" localSheetId="0">#REF!</definedName>
    <definedName name="تفضیلی_مانده_بستانکار" localSheetId="3">#REF!</definedName>
    <definedName name="تفضیلی_مانده_بستانکار" localSheetId="2">#REF!</definedName>
    <definedName name="تفضیلی_مانده_بستانکار" localSheetId="6">#REF!</definedName>
    <definedName name="تفضیلی_مانده_بستانکار" localSheetId="5">#REF!</definedName>
    <definedName name="تفضیلی_مانده_بستانکار" localSheetId="1">#REF!</definedName>
    <definedName name="تفضیلی_مانده_بستانکار" localSheetId="7">#REF!</definedName>
    <definedName name="تفضیلی_مانده_بستانکار">#REF!</definedName>
    <definedName name="تکمیلی_حوادث_طبیعی_92ذخیره_سال_قبل_شرکت" localSheetId="4">#REF!</definedName>
    <definedName name="تکمیلی_حوادث_طبیعی_92ذخیره_سال_قبل_شرکت" localSheetId="0">#REF!</definedName>
    <definedName name="تکمیلی_حوادث_طبیعی_92ذخیره_سال_قبل_شرکت" localSheetId="3">#REF!</definedName>
    <definedName name="تکمیلی_حوادث_طبیعی_92ذخیره_سال_قبل_شرکت" localSheetId="2">#REF!</definedName>
    <definedName name="تکمیلی_حوادث_طبیعی_92ذخیره_سال_قبل_شرکت" localSheetId="6">#REF!</definedName>
    <definedName name="تکمیلی_حوادث_طبیعی_92ذخیره_سال_قبل_شرکت" localSheetId="5">#REF!</definedName>
    <definedName name="تکمیلی_حوادث_طبیعی_92ذخیره_سال_قبل_شرکت" localSheetId="1">#REF!</definedName>
    <definedName name="تکمیلی_حوادث_طبیعی_92ذخیره_سال_قبل_شرکت" localSheetId="7">#REF!</definedName>
    <definedName name="تکمیلی_حوادث_طبیعی_92ذخیره_سال_قبل_شرکت">#REF!</definedName>
    <definedName name="تکمیلی_حوادث_طبیعی_92سهم_نگهداری" localSheetId="4">#REF!</definedName>
    <definedName name="تکمیلی_حوادث_طبیعی_92سهم_نگهداری" localSheetId="0">#REF!</definedName>
    <definedName name="تکمیلی_حوادث_طبیعی_92سهم_نگهداری" localSheetId="3">#REF!</definedName>
    <definedName name="تکمیلی_حوادث_طبیعی_92سهم_نگهداری" localSheetId="2">#REF!</definedName>
    <definedName name="تکمیلی_حوادث_طبیعی_92سهم_نگهداری" localSheetId="6">#REF!</definedName>
    <definedName name="تکمیلی_حوادث_طبیعی_92سهم_نگهداری" localSheetId="5">#REF!</definedName>
    <definedName name="تکمیلی_حوادث_طبیعی_92سهم_نگهداری" localSheetId="1">#REF!</definedName>
    <definedName name="تکمیلی_حوادث_طبیعی_92سهم_نگهداری" localSheetId="7">#REF!</definedName>
    <definedName name="تکمیلی_حوادث_طبیعی_92سهم_نگهداری">#REF!</definedName>
    <definedName name="تکمیلی_حوادث_طبیعی_حق_بیمه_واگذاری92" localSheetId="4">#REF!</definedName>
    <definedName name="تکمیلی_حوادث_طبیعی_حق_بیمه_واگذاری92" localSheetId="0">#REF!</definedName>
    <definedName name="تکمیلی_حوادث_طبیعی_حق_بیمه_واگذاری92" localSheetId="3">#REF!</definedName>
    <definedName name="تکمیلی_حوادث_طبیعی_حق_بیمه_واگذاری92" localSheetId="2">#REF!</definedName>
    <definedName name="تکمیلی_حوادث_طبیعی_حق_بیمه_واگذاری92" localSheetId="6">#REF!</definedName>
    <definedName name="تکمیلی_حوادث_طبیعی_حق_بیمه_واگذاری92" localSheetId="5">#REF!</definedName>
    <definedName name="تکمیلی_حوادث_طبیعی_حق_بیمه_واگذاری92" localSheetId="1">#REF!</definedName>
    <definedName name="تکمیلی_حوادث_طبیعی_حق_بیمه_واگذاری92" localSheetId="7">#REF!</definedName>
    <definedName name="تکمیلی_حوادث_طبیعی_حق_بیمه_واگذاری92">#REF!</definedName>
    <definedName name="تکمیلی_حوادث_طبیعی_حق_بیمه92" localSheetId="4">#REF!</definedName>
    <definedName name="تکمیلی_حوادث_طبیعی_حق_بیمه92" localSheetId="0">#REF!</definedName>
    <definedName name="تکمیلی_حوادث_طبیعی_حق_بیمه92" localSheetId="3">#REF!</definedName>
    <definedName name="تکمیلی_حوادث_طبیعی_حق_بیمه92" localSheetId="2">#REF!</definedName>
    <definedName name="تکمیلی_حوادث_طبیعی_حق_بیمه92" localSheetId="6">#REF!</definedName>
    <definedName name="تکمیلی_حوادث_طبیعی_حق_بیمه92" localSheetId="5">#REF!</definedName>
    <definedName name="تکمیلی_حوادث_طبیعی_حق_بیمه92" localSheetId="1">#REF!</definedName>
    <definedName name="تکمیلی_حوادث_طبیعی_حق_بیمه92" localSheetId="7">#REF!</definedName>
    <definedName name="تکمیلی_حوادث_طبیعی_حق_بیمه92">#REF!</definedName>
    <definedName name="تکمیلی_حوادث_طبیعی92ذخیره_منهای_مازاد20" localSheetId="4">#REF!</definedName>
    <definedName name="تکمیلی_حوادث_طبیعی92ذخیره_منهای_مازاد20" localSheetId="0">#REF!</definedName>
    <definedName name="تکمیلی_حوادث_طبیعی92ذخیره_منهای_مازاد20" localSheetId="3">#REF!</definedName>
    <definedName name="تکمیلی_حوادث_طبیعی92ذخیره_منهای_مازاد20" localSheetId="2">#REF!</definedName>
    <definedName name="تکمیلی_حوادث_طبیعی92ذخیره_منهای_مازاد20" localSheetId="6">#REF!</definedName>
    <definedName name="تکمیلی_حوادث_طبیعی92ذخیره_منهای_مازاد20" localSheetId="5">#REF!</definedName>
    <definedName name="تکمیلی_حوادث_طبیعی92ذخیره_منهای_مازاد20" localSheetId="1">#REF!</definedName>
    <definedName name="تکمیلی_حوادث_طبیعی92ذخیره_منهای_مازاد20" localSheetId="7">#REF!</definedName>
    <definedName name="تکمیلی_حوادث_طبیعی92ذخیره_منهای_مازاد20">#REF!</definedName>
    <definedName name="ث" localSheetId="4">#REF!</definedName>
    <definedName name="ث" localSheetId="0">#REF!</definedName>
    <definedName name="ث" localSheetId="3">#REF!</definedName>
    <definedName name="ث" localSheetId="2">#REF!</definedName>
    <definedName name="ث" localSheetId="6">#REF!</definedName>
    <definedName name="ث" localSheetId="5">#REF!</definedName>
    <definedName name="ث" localSheetId="1">#REF!</definedName>
    <definedName name="ث" localSheetId="7">#REF!</definedName>
    <definedName name="ث">#REF!</definedName>
    <definedName name="ج" localSheetId="4">#REF!</definedName>
    <definedName name="ج" localSheetId="0">#REF!</definedName>
    <definedName name="ج" localSheetId="3">#REF!</definedName>
    <definedName name="ج" localSheetId="2">#REF!</definedName>
    <definedName name="ج" localSheetId="6">#REF!</definedName>
    <definedName name="ج" localSheetId="5">#REF!</definedName>
    <definedName name="ج" localSheetId="1">#REF!</definedName>
    <definedName name="ج" localSheetId="7">#REF!</definedName>
    <definedName name="ج">#REF!</definedName>
    <definedName name="چ" localSheetId="4">#REF!</definedName>
    <definedName name="چ" localSheetId="0">#REF!</definedName>
    <definedName name="چ" localSheetId="3">#REF!</definedName>
    <definedName name="چ" localSheetId="2">#REF!</definedName>
    <definedName name="چ" localSheetId="6">#REF!</definedName>
    <definedName name="چ" localSheetId="5">#REF!</definedName>
    <definedName name="چ" localSheetId="1">#REF!</definedName>
    <definedName name="چ" localSheetId="7">#REF!</definedName>
    <definedName name="چ">#REF!</definedName>
    <definedName name="ح" localSheetId="4">#REF!</definedName>
    <definedName name="ح" localSheetId="0">#REF!</definedName>
    <definedName name="ح" localSheetId="3">#REF!</definedName>
    <definedName name="ح" localSheetId="2">#REF!</definedName>
    <definedName name="ح" localSheetId="6">#REF!</definedName>
    <definedName name="ح" localSheetId="5">#REF!</definedName>
    <definedName name="ح" localSheetId="1">#REF!</definedName>
    <definedName name="ح" localSheetId="7">#REF!</definedName>
    <definedName name="ح">#REF!</definedName>
    <definedName name="حق_بیمه_برگشتی" localSheetId="4">#REF!</definedName>
    <definedName name="حق_بیمه_برگشتی" localSheetId="0">#REF!</definedName>
    <definedName name="حق_بیمه_برگشتی" localSheetId="3">#REF!</definedName>
    <definedName name="حق_بیمه_برگشتی" localSheetId="2">#REF!</definedName>
    <definedName name="حق_بیمه_برگشتی" localSheetId="6">#REF!</definedName>
    <definedName name="حق_بیمه_برگشتی" localSheetId="5">#REF!</definedName>
    <definedName name="حق_بیمه_برگشتی" localSheetId="1">#REF!</definedName>
    <definedName name="حق_بیمه_برگشتی" localSheetId="7">#REF!</definedName>
    <definedName name="حق_بیمه_برگشتی">#REF!</definedName>
    <definedName name="حق_بیمه_صادره" localSheetId="4">#REF!</definedName>
    <definedName name="حق_بیمه_صادره" localSheetId="0">#REF!</definedName>
    <definedName name="حق_بیمه_صادره" localSheetId="3">#REF!</definedName>
    <definedName name="حق_بیمه_صادره" localSheetId="2">#REF!</definedName>
    <definedName name="حق_بیمه_صادره" localSheetId="6">#REF!</definedName>
    <definedName name="حق_بیمه_صادره" localSheetId="5">#REF!</definedName>
    <definedName name="حق_بیمه_صادره" localSheetId="1">#REF!</definedName>
    <definedName name="حق_بیمه_صادره" localSheetId="7">#REF!</definedName>
    <definedName name="حق_بیمه_صادره">#REF!</definedName>
    <definedName name="حق_بیمه_قبولی" localSheetId="4">#REF!</definedName>
    <definedName name="حق_بیمه_قبولی" localSheetId="0">#REF!</definedName>
    <definedName name="حق_بیمه_قبولی" localSheetId="3">#REF!</definedName>
    <definedName name="حق_بیمه_قبولی" localSheetId="2">#REF!</definedName>
    <definedName name="حق_بیمه_قبولی" localSheetId="6">#REF!</definedName>
    <definedName name="حق_بیمه_قبولی" localSheetId="5">#REF!</definedName>
    <definedName name="حق_بیمه_قبولی" localSheetId="1">#REF!</definedName>
    <definedName name="حق_بیمه_قبولی" localSheetId="7">#REF!</definedName>
    <definedName name="حق_بیمه_قبولی">#REF!</definedName>
    <definedName name="حق_بیمه_یادداشت41" localSheetId="4">#REF!</definedName>
    <definedName name="حق_بیمه_یادداشت41" localSheetId="0">#REF!</definedName>
    <definedName name="حق_بیمه_یادداشت41" localSheetId="3">#REF!</definedName>
    <definedName name="حق_بیمه_یادداشت41" localSheetId="2">#REF!</definedName>
    <definedName name="حق_بیمه_یادداشت41" localSheetId="6">#REF!</definedName>
    <definedName name="حق_بیمه_یادداشت41" localSheetId="5">#REF!</definedName>
    <definedName name="حق_بیمه_یادداشت41" localSheetId="1">#REF!</definedName>
    <definedName name="حق_بیمه_یادداشت41" localSheetId="7">#REF!</definedName>
    <definedName name="حق_بیمه_یادداشت41">#REF!</definedName>
    <definedName name="خ" localSheetId="4">#REF!</definedName>
    <definedName name="خ" localSheetId="0">#REF!</definedName>
    <definedName name="خ" localSheetId="3">#REF!</definedName>
    <definedName name="خ" localSheetId="2">#REF!</definedName>
    <definedName name="خ" localSheetId="6">#REF!</definedName>
    <definedName name="خ" localSheetId="5">#REF!</definedName>
    <definedName name="خ" localSheetId="1">#REF!</definedName>
    <definedName name="خ" localSheetId="7">#REF!</definedName>
    <definedName name="خ">#REF!</definedName>
    <definedName name="خسارت_معوق_ذخیره_خسارت_معوق_کل92" localSheetId="4">#REF!</definedName>
    <definedName name="خسارت_معوق_ذخیره_خسارت_معوق_کل92" localSheetId="0">#REF!</definedName>
    <definedName name="خسارت_معوق_ذخیره_خسارت_معوق_کل92" localSheetId="3">#REF!</definedName>
    <definedName name="خسارت_معوق_ذخیره_خسارت_معوق_کل92" localSheetId="2">#REF!</definedName>
    <definedName name="خسارت_معوق_ذخیره_خسارت_معوق_کل92" localSheetId="6">#REF!</definedName>
    <definedName name="خسارت_معوق_ذخیره_خسارت_معوق_کل92" localSheetId="5">#REF!</definedName>
    <definedName name="خسارت_معوق_ذخیره_خسارت_معوق_کل92" localSheetId="1">#REF!</definedName>
    <definedName name="خسارت_معوق_ذخیره_خسارت_معوق_کل92" localSheetId="7">#REF!</definedName>
    <definedName name="خسارت_معوق_ذخیره_خسارت_معوق_کل92">#REF!</definedName>
    <definedName name="خسارت_معوق_سهم_اتکایی_92" localSheetId="4">#REF!</definedName>
    <definedName name="خسارت_معوق_سهم_اتکایی_92" localSheetId="0">#REF!</definedName>
    <definedName name="خسارت_معوق_سهم_اتکایی_92" localSheetId="3">#REF!</definedName>
    <definedName name="خسارت_معوق_سهم_اتکایی_92" localSheetId="2">#REF!</definedName>
    <definedName name="خسارت_معوق_سهم_اتکایی_92" localSheetId="6">#REF!</definedName>
    <definedName name="خسارت_معوق_سهم_اتکایی_92" localSheetId="5">#REF!</definedName>
    <definedName name="خسارت_معوق_سهم_اتکایی_92" localSheetId="1">#REF!</definedName>
    <definedName name="خسارت_معوق_سهم_اتکایی_92" localSheetId="7">#REF!</definedName>
    <definedName name="خسارت_معوق_سهم_اتکایی_92">#REF!</definedName>
    <definedName name="خسارت_معوق_سهم_اتکایی91" localSheetId="4">#REF!</definedName>
    <definedName name="خسارت_معوق_سهم_اتکایی91" localSheetId="0">#REF!</definedName>
    <definedName name="خسارت_معوق_سهم_اتکایی91" localSheetId="3">#REF!</definedName>
    <definedName name="خسارت_معوق_سهم_اتکایی91" localSheetId="2">#REF!</definedName>
    <definedName name="خسارت_معوق_سهم_اتکایی91" localSheetId="6">#REF!</definedName>
    <definedName name="خسارت_معوق_سهم_اتکایی91" localSheetId="5">#REF!</definedName>
    <definedName name="خسارت_معوق_سهم_اتکایی91" localSheetId="1">#REF!</definedName>
    <definedName name="خسارت_معوق_سهم_اتکایی91" localSheetId="7">#REF!</definedName>
    <definedName name="خسارت_معوق_سهم_اتکایی91">#REF!</definedName>
    <definedName name="خسارت_معوق_سهم_نگهداری91" localSheetId="4">#REF!</definedName>
    <definedName name="خسارت_معوق_سهم_نگهداری91" localSheetId="0">#REF!</definedName>
    <definedName name="خسارت_معوق_سهم_نگهداری91" localSheetId="3">#REF!</definedName>
    <definedName name="خسارت_معوق_سهم_نگهداری91" localSheetId="2">#REF!</definedName>
    <definedName name="خسارت_معوق_سهم_نگهداری91" localSheetId="6">#REF!</definedName>
    <definedName name="خسارت_معوق_سهم_نگهداری91" localSheetId="5">#REF!</definedName>
    <definedName name="خسارت_معوق_سهم_نگهداری91" localSheetId="1">#REF!</definedName>
    <definedName name="خسارت_معوق_سهم_نگهداری91" localSheetId="7">#REF!</definedName>
    <definedName name="خسارت_معوق_سهم_نگهداری91">#REF!</definedName>
    <definedName name="خسارت_معوق_سهم_نگهداری92" localSheetId="4">#REF!</definedName>
    <definedName name="خسارت_معوق_سهم_نگهداری92" localSheetId="0">#REF!</definedName>
    <definedName name="خسارت_معوق_سهم_نگهداری92" localSheetId="3">#REF!</definedName>
    <definedName name="خسارت_معوق_سهم_نگهداری92" localSheetId="2">#REF!</definedName>
    <definedName name="خسارت_معوق_سهم_نگهداری92" localSheetId="6">#REF!</definedName>
    <definedName name="خسارت_معوق_سهم_نگهداری92" localSheetId="5">#REF!</definedName>
    <definedName name="خسارت_معوق_سهم_نگهداری92" localSheetId="1">#REF!</definedName>
    <definedName name="خسارت_معوق_سهم_نگهداری92" localSheetId="7">#REF!</definedName>
    <definedName name="خسارت_معوق_سهم_نگهداری92">#REF!</definedName>
    <definedName name="درهم_14_ریالی" localSheetId="4">#REF!</definedName>
    <definedName name="درهم_14_ریالی" localSheetId="0">#REF!</definedName>
    <definedName name="درهم_14_ریالی" localSheetId="3">#REF!</definedName>
    <definedName name="درهم_14_ریالی" localSheetId="2">#REF!</definedName>
    <definedName name="درهم_14_ریالی" localSheetId="6">#REF!</definedName>
    <definedName name="درهم_14_ریالی" localSheetId="5">#REF!</definedName>
    <definedName name="درهم_14_ریالی" localSheetId="1">#REF!</definedName>
    <definedName name="درهم_14_ریالی" localSheetId="7">#REF!</definedName>
    <definedName name="درهم_14_ریالی">#REF!</definedName>
    <definedName name="ذخیره_برگشت_حق_بیمه" localSheetId="4">#REF!</definedName>
    <definedName name="ذخیره_برگشت_حق_بیمه" localSheetId="0">#REF!</definedName>
    <definedName name="ذخیره_برگشت_حق_بیمه" localSheetId="3">#REF!</definedName>
    <definedName name="ذخیره_برگشت_حق_بیمه" localSheetId="2">#REF!</definedName>
    <definedName name="ذخیره_برگشت_حق_بیمه" localSheetId="6">#REF!</definedName>
    <definedName name="ذخیره_برگشت_حق_بیمه" localSheetId="5">#REF!</definedName>
    <definedName name="ذخیره_برگشت_حق_بیمه" localSheetId="1">#REF!</definedName>
    <definedName name="ذخیره_برگشت_حق_بیمه" localSheetId="7">#REF!</definedName>
    <definedName name="ذخیره_برگشت_حق_بیمه">#REF!</definedName>
    <definedName name="ذخیره_برگشتی93" localSheetId="4">#REF!</definedName>
    <definedName name="ذخیره_برگشتی93" localSheetId="0">#REF!</definedName>
    <definedName name="ذخیره_برگشتی93" localSheetId="3">#REF!</definedName>
    <definedName name="ذخیره_برگشتی93" localSheetId="2">#REF!</definedName>
    <definedName name="ذخیره_برگشتی93" localSheetId="6">#REF!</definedName>
    <definedName name="ذخیره_برگشتی93" localSheetId="5">#REF!</definedName>
    <definedName name="ذخیره_برگشتی93" localSheetId="1">#REF!</definedName>
    <definedName name="ذخیره_برگشتی93" localSheetId="7">#REF!</definedName>
    <definedName name="ذخیره_برگشتی93">#REF!</definedName>
    <definedName name="ذخیره_خسارت_معوق_اتکایی93" localSheetId="4">#REF!</definedName>
    <definedName name="ذخیره_خسارت_معوق_اتکایی93" localSheetId="0">#REF!</definedName>
    <definedName name="ذخیره_خسارت_معوق_اتکایی93" localSheetId="3">#REF!</definedName>
    <definedName name="ذخیره_خسارت_معوق_اتکایی93" localSheetId="2">#REF!</definedName>
    <definedName name="ذخیره_خسارت_معوق_اتکایی93" localSheetId="6">#REF!</definedName>
    <definedName name="ذخیره_خسارت_معوق_اتکایی93" localSheetId="5">#REF!</definedName>
    <definedName name="ذخیره_خسارت_معوق_اتکایی93" localSheetId="1">#REF!</definedName>
    <definedName name="ذخیره_خسارت_معوق_اتکایی93" localSheetId="7">#REF!</definedName>
    <definedName name="ذخیره_خسارت_معوق_اتکایی93">#REF!</definedName>
    <definedName name="ذخیره_خسارت_معوق_کل91" localSheetId="4">#REF!</definedName>
    <definedName name="ذخیره_خسارت_معوق_کل91" localSheetId="0">#REF!</definedName>
    <definedName name="ذخیره_خسارت_معوق_کل91" localSheetId="3">#REF!</definedName>
    <definedName name="ذخیره_خسارت_معوق_کل91" localSheetId="2">#REF!</definedName>
    <definedName name="ذخیره_خسارت_معوق_کل91" localSheetId="6">#REF!</definedName>
    <definedName name="ذخیره_خسارت_معوق_کل91" localSheetId="5">#REF!</definedName>
    <definedName name="ذخیره_خسارت_معوق_کل91" localSheetId="1">#REF!</definedName>
    <definedName name="ذخیره_خسارت_معوق_کل91" localSheetId="7">#REF!</definedName>
    <definedName name="ذخیره_خسارت_معوق_کل91">#REF!</definedName>
    <definedName name="ذخیره_خسارت_معوق92" localSheetId="4">#REF!</definedName>
    <definedName name="ذخیره_خسارت_معوق92" localSheetId="0">#REF!</definedName>
    <definedName name="ذخیره_خسارت_معوق92" localSheetId="3">#REF!</definedName>
    <definedName name="ذخیره_خسارت_معوق92" localSheetId="2">#REF!</definedName>
    <definedName name="ذخیره_خسارت_معوق92" localSheetId="6">#REF!</definedName>
    <definedName name="ذخیره_خسارت_معوق92" localSheetId="5">#REF!</definedName>
    <definedName name="ذخیره_خسارت_معوق92" localSheetId="1">#REF!</definedName>
    <definedName name="ذخیره_خسارت_معوق92" localSheetId="7">#REF!</definedName>
    <definedName name="ذخیره_خسارت_معوق92">#REF!</definedName>
    <definedName name="ذخیره_خسارت_معوق93" localSheetId="4">#REF!</definedName>
    <definedName name="ذخیره_خسارت_معوق93" localSheetId="0">#REF!</definedName>
    <definedName name="ذخیره_خسارت_معوق93" localSheetId="3">#REF!</definedName>
    <definedName name="ذخیره_خسارت_معوق93" localSheetId="2">#REF!</definedName>
    <definedName name="ذخیره_خسارت_معوق93" localSheetId="6">#REF!</definedName>
    <definedName name="ذخیره_خسارت_معوق93" localSheetId="5">#REF!</definedName>
    <definedName name="ذخیره_خسارت_معوق93" localSheetId="1">#REF!</definedName>
    <definedName name="ذخیره_خسارت_معوق93" localSheetId="7">#REF!</definedName>
    <definedName name="ذخیره_خسارت_معوق93">#REF!</definedName>
    <definedName name="ذخیره_ریسکهای_منقضی_نشده_91_حق_بیمه_صادره_کل" localSheetId="4">#REF!</definedName>
    <definedName name="ذخیره_ریسکهای_منقضی_نشده_91_حق_بیمه_صادره_کل" localSheetId="0">#REF!</definedName>
    <definedName name="ذخیره_ریسکهای_منقضی_نشده_91_حق_بیمه_صادره_کل" localSheetId="3">#REF!</definedName>
    <definedName name="ذخیره_ریسکهای_منقضی_نشده_91_حق_بیمه_صادره_کل" localSheetId="2">#REF!</definedName>
    <definedName name="ذخیره_ریسکهای_منقضی_نشده_91_حق_بیمه_صادره_کل" localSheetId="6">#REF!</definedName>
    <definedName name="ذخیره_ریسکهای_منقضی_نشده_91_حق_بیمه_صادره_کل" localSheetId="5">#REF!</definedName>
    <definedName name="ذخیره_ریسکهای_منقضی_نشده_91_حق_بیمه_صادره_کل" localSheetId="1">#REF!</definedName>
    <definedName name="ذخیره_ریسکهای_منقضی_نشده_91_حق_بیمه_صادره_کل" localSheetId="7">#REF!</definedName>
    <definedName name="ذخیره_ریسکهای_منقضی_نشده_91_حق_بیمه_صادره_کل">#REF!</definedName>
    <definedName name="ذخیره_ریسکهای_منقضی_نشده_91_حق_بیمه_عاید_نشده_کل_پایان_دوره" localSheetId="4">#REF!</definedName>
    <definedName name="ذخیره_ریسکهای_منقضی_نشده_91_حق_بیمه_عاید_نشده_کل_پایان_دوره" localSheetId="0">#REF!</definedName>
    <definedName name="ذخیره_ریسکهای_منقضی_نشده_91_حق_بیمه_عاید_نشده_کل_پایان_دوره" localSheetId="3">#REF!</definedName>
    <definedName name="ذخیره_ریسکهای_منقضی_نشده_91_حق_بیمه_عاید_نشده_کل_پایان_دوره" localSheetId="2">#REF!</definedName>
    <definedName name="ذخیره_ریسکهای_منقضی_نشده_91_حق_بیمه_عاید_نشده_کل_پایان_دوره" localSheetId="6">#REF!</definedName>
    <definedName name="ذخیره_ریسکهای_منقضی_نشده_91_حق_بیمه_عاید_نشده_کل_پایان_دوره" localSheetId="5">#REF!</definedName>
    <definedName name="ذخیره_ریسکهای_منقضی_نشده_91_حق_بیمه_عاید_نشده_کل_پایان_دوره" localSheetId="1">#REF!</definedName>
    <definedName name="ذخیره_ریسکهای_منقضی_نشده_91_حق_بیمه_عاید_نشده_کل_پایان_دوره" localSheetId="7">#REF!</definedName>
    <definedName name="ذخیره_ریسکهای_منقضی_نشده_91_حق_بیمه_عاید_نشده_کل_پایان_دوره">#REF!</definedName>
    <definedName name="ذخیره_ریسکهای_منقضی_نشده_91_حق_بیمه_عایدنشده" localSheetId="4">#REF!</definedName>
    <definedName name="ذخیره_ریسکهای_منقضی_نشده_91_حق_بیمه_عایدنشده" localSheetId="0">#REF!</definedName>
    <definedName name="ذخیره_ریسکهای_منقضی_نشده_91_حق_بیمه_عایدنشده" localSheetId="3">#REF!</definedName>
    <definedName name="ذخیره_ریسکهای_منقضی_نشده_91_حق_بیمه_عایدنشده" localSheetId="2">#REF!</definedName>
    <definedName name="ذخیره_ریسکهای_منقضی_نشده_91_حق_بیمه_عایدنشده" localSheetId="6">#REF!</definedName>
    <definedName name="ذخیره_ریسکهای_منقضی_نشده_91_حق_بیمه_عایدنشده" localSheetId="5">#REF!</definedName>
    <definedName name="ذخیره_ریسکهای_منقضی_نشده_91_حق_بیمه_عایدنشده" localSheetId="1">#REF!</definedName>
    <definedName name="ذخیره_ریسکهای_منقضی_نشده_91_حق_بیمه_عایدنشده" localSheetId="7">#REF!</definedName>
    <definedName name="ذخیره_ریسکهای_منقضی_نشده_91_حق_بیمه_عایدنشده">#REF!</definedName>
    <definedName name="ذخیره_ریسکهای_منقضی_نشده_91_خسارات_معوق_کل" localSheetId="4">#REF!</definedName>
    <definedName name="ذخیره_ریسکهای_منقضی_نشده_91_خسارات_معوق_کل" localSheetId="0">#REF!</definedName>
    <definedName name="ذخیره_ریسکهای_منقضی_نشده_91_خسارات_معوق_کل" localSheetId="3">#REF!</definedName>
    <definedName name="ذخیره_ریسکهای_منقضی_نشده_91_خسارات_معوق_کل" localSheetId="2">#REF!</definedName>
    <definedName name="ذخیره_ریسکهای_منقضی_نشده_91_خسارات_معوق_کل" localSheetId="6">#REF!</definedName>
    <definedName name="ذخیره_ریسکهای_منقضی_نشده_91_خسارات_معوق_کل" localSheetId="5">#REF!</definedName>
    <definedName name="ذخیره_ریسکهای_منقضی_نشده_91_خسارات_معوق_کل" localSheetId="1">#REF!</definedName>
    <definedName name="ذخیره_ریسکهای_منقضی_نشده_91_خسارات_معوق_کل" localSheetId="7">#REF!</definedName>
    <definedName name="ذخیره_ریسکهای_منقضی_نشده_91_خسارات_معوق_کل">#REF!</definedName>
    <definedName name="ذخیره_ریسکهای_منقضی_نشده_91_خسارات_معوق_کل_اول_دوره" localSheetId="4">#REF!</definedName>
    <definedName name="ذخیره_ریسکهای_منقضی_نشده_91_خسارات_معوق_کل_اول_دوره" localSheetId="0">#REF!</definedName>
    <definedName name="ذخیره_ریسکهای_منقضی_نشده_91_خسارات_معوق_کل_اول_دوره" localSheetId="3">#REF!</definedName>
    <definedName name="ذخیره_ریسکهای_منقضی_نشده_91_خسارات_معوق_کل_اول_دوره" localSheetId="2">#REF!</definedName>
    <definedName name="ذخیره_ریسکهای_منقضی_نشده_91_خسارات_معوق_کل_اول_دوره" localSheetId="6">#REF!</definedName>
    <definedName name="ذخیره_ریسکهای_منقضی_نشده_91_خسارات_معوق_کل_اول_دوره" localSheetId="5">#REF!</definedName>
    <definedName name="ذخیره_ریسکهای_منقضی_نشده_91_خسارات_معوق_کل_اول_دوره" localSheetId="1">#REF!</definedName>
    <definedName name="ذخیره_ریسکهای_منقضی_نشده_91_خسارات_معوق_کل_اول_دوره" localSheetId="7">#REF!</definedName>
    <definedName name="ذخیره_ریسکهای_منقضی_نشده_91_خسارات_معوق_کل_اول_دوره">#REF!</definedName>
    <definedName name="ذخیره_ریسکهای_منقضی_نشده_91_خسارت_پرداختی" localSheetId="4">#REF!</definedName>
    <definedName name="ذخیره_ریسکهای_منقضی_نشده_91_خسارت_پرداختی" localSheetId="0">#REF!</definedName>
    <definedName name="ذخیره_ریسکهای_منقضی_نشده_91_خسارت_پرداختی" localSheetId="3">#REF!</definedName>
    <definedName name="ذخیره_ریسکهای_منقضی_نشده_91_خسارت_پرداختی" localSheetId="2">#REF!</definedName>
    <definedName name="ذخیره_ریسکهای_منقضی_نشده_91_خسارت_پرداختی" localSheetId="6">#REF!</definedName>
    <definedName name="ذخیره_ریسکهای_منقضی_نشده_91_خسارت_پرداختی" localSheetId="5">#REF!</definedName>
    <definedName name="ذخیره_ریسکهای_منقضی_نشده_91_خسارت_پرداختی" localSheetId="1">#REF!</definedName>
    <definedName name="ذخیره_ریسکهای_منقضی_نشده_91_خسارت_پرداختی" localSheetId="7">#REF!</definedName>
    <definedName name="ذخیره_ریسکهای_منقضی_نشده_91_خسارت_پرداختی">#REF!</definedName>
    <definedName name="ذخیره_ریسکهای_منقضی_نشده_92_حق_بیمه_صادره_کل" localSheetId="4">#REF!</definedName>
    <definedName name="ذخیره_ریسکهای_منقضی_نشده_92_حق_بیمه_صادره_کل" localSheetId="0">#REF!</definedName>
    <definedName name="ذخیره_ریسکهای_منقضی_نشده_92_حق_بیمه_صادره_کل" localSheetId="3">#REF!</definedName>
    <definedName name="ذخیره_ریسکهای_منقضی_نشده_92_حق_بیمه_صادره_کل" localSheetId="2">#REF!</definedName>
    <definedName name="ذخیره_ریسکهای_منقضی_نشده_92_حق_بیمه_صادره_کل" localSheetId="6">#REF!</definedName>
    <definedName name="ذخیره_ریسکهای_منقضی_نشده_92_حق_بیمه_صادره_کل" localSheetId="5">#REF!</definedName>
    <definedName name="ذخیره_ریسکهای_منقضی_نشده_92_حق_بیمه_صادره_کل" localSheetId="1">#REF!</definedName>
    <definedName name="ذخیره_ریسکهای_منقضی_نشده_92_حق_بیمه_صادره_کل" localSheetId="7">#REF!</definedName>
    <definedName name="ذخیره_ریسکهای_منقضی_نشده_92_حق_بیمه_صادره_کل">#REF!</definedName>
    <definedName name="ذخیره_ریسکهای_منقضی_نشده_92_حق_بیمه_عاید_نشده_کل_پایان_دوره" localSheetId="4">#REF!</definedName>
    <definedName name="ذخیره_ریسکهای_منقضی_نشده_92_حق_بیمه_عاید_نشده_کل_پایان_دوره" localSheetId="0">#REF!</definedName>
    <definedName name="ذخیره_ریسکهای_منقضی_نشده_92_حق_بیمه_عاید_نشده_کل_پایان_دوره" localSheetId="3">#REF!</definedName>
    <definedName name="ذخیره_ریسکهای_منقضی_نشده_92_حق_بیمه_عاید_نشده_کل_پایان_دوره" localSheetId="2">#REF!</definedName>
    <definedName name="ذخیره_ریسکهای_منقضی_نشده_92_حق_بیمه_عاید_نشده_کل_پایان_دوره" localSheetId="6">#REF!</definedName>
    <definedName name="ذخیره_ریسکهای_منقضی_نشده_92_حق_بیمه_عاید_نشده_کل_پایان_دوره" localSheetId="5">#REF!</definedName>
    <definedName name="ذخیره_ریسکهای_منقضی_نشده_92_حق_بیمه_عاید_نشده_کل_پایان_دوره" localSheetId="1">#REF!</definedName>
    <definedName name="ذخیره_ریسکهای_منقضی_نشده_92_حق_بیمه_عاید_نشده_کل_پایان_دوره" localSheetId="7">#REF!</definedName>
    <definedName name="ذخیره_ریسکهای_منقضی_نشده_92_حق_بیمه_عاید_نشده_کل_پایان_دوره">#REF!</definedName>
    <definedName name="ذخیره_ریسکهای_منقضی_نشده_92_حق_بیمه_عایدنشده" localSheetId="4">#REF!</definedName>
    <definedName name="ذخیره_ریسکهای_منقضی_نشده_92_حق_بیمه_عایدنشده" localSheetId="0">#REF!</definedName>
    <definedName name="ذخیره_ریسکهای_منقضی_نشده_92_حق_بیمه_عایدنشده" localSheetId="3">#REF!</definedName>
    <definedName name="ذخیره_ریسکهای_منقضی_نشده_92_حق_بیمه_عایدنشده" localSheetId="2">#REF!</definedName>
    <definedName name="ذخیره_ریسکهای_منقضی_نشده_92_حق_بیمه_عایدنشده" localSheetId="6">#REF!</definedName>
    <definedName name="ذخیره_ریسکهای_منقضی_نشده_92_حق_بیمه_عایدنشده" localSheetId="5">#REF!</definedName>
    <definedName name="ذخیره_ریسکهای_منقضی_نشده_92_حق_بیمه_عایدنشده" localSheetId="1">#REF!</definedName>
    <definedName name="ذخیره_ریسکهای_منقضی_نشده_92_حق_بیمه_عایدنشده" localSheetId="7">#REF!</definedName>
    <definedName name="ذخیره_ریسکهای_منقضی_نشده_92_حق_بیمه_عایدنشده">#REF!</definedName>
    <definedName name="ذخیره_ریسکهای_منقضی_نشده_92_خسارات_معوق_کل" localSheetId="4">#REF!</definedName>
    <definedName name="ذخیره_ریسکهای_منقضی_نشده_92_خسارات_معوق_کل" localSheetId="0">#REF!</definedName>
    <definedName name="ذخیره_ریسکهای_منقضی_نشده_92_خسارات_معوق_کل" localSheetId="3">#REF!</definedName>
    <definedName name="ذخیره_ریسکهای_منقضی_نشده_92_خسارات_معوق_کل" localSheetId="2">#REF!</definedName>
    <definedName name="ذخیره_ریسکهای_منقضی_نشده_92_خسارات_معوق_کل" localSheetId="6">#REF!</definedName>
    <definedName name="ذخیره_ریسکهای_منقضی_نشده_92_خسارات_معوق_کل" localSheetId="5">#REF!</definedName>
    <definedName name="ذخیره_ریسکهای_منقضی_نشده_92_خسارات_معوق_کل" localSheetId="1">#REF!</definedName>
    <definedName name="ذخیره_ریسکهای_منقضی_نشده_92_خسارات_معوق_کل" localSheetId="7">#REF!</definedName>
    <definedName name="ذخیره_ریسکهای_منقضی_نشده_92_خسارات_معوق_کل">#REF!</definedName>
    <definedName name="ذخیره_ریسکهای_منقضی_نشده_92_خسارات_معوق_کل_اول_دوره" localSheetId="4">#REF!</definedName>
    <definedName name="ذخیره_ریسکهای_منقضی_نشده_92_خسارات_معوق_کل_اول_دوره" localSheetId="0">#REF!</definedName>
    <definedName name="ذخیره_ریسکهای_منقضی_نشده_92_خسارات_معوق_کل_اول_دوره" localSheetId="3">#REF!</definedName>
    <definedName name="ذخیره_ریسکهای_منقضی_نشده_92_خسارات_معوق_کل_اول_دوره" localSheetId="2">#REF!</definedName>
    <definedName name="ذخیره_ریسکهای_منقضی_نشده_92_خسارات_معوق_کل_اول_دوره" localSheetId="6">#REF!</definedName>
    <definedName name="ذخیره_ریسکهای_منقضی_نشده_92_خسارات_معوق_کل_اول_دوره" localSheetId="5">#REF!</definedName>
    <definedName name="ذخیره_ریسکهای_منقضی_نشده_92_خسارات_معوق_کل_اول_دوره" localSheetId="1">#REF!</definedName>
    <definedName name="ذخیره_ریسکهای_منقضی_نشده_92_خسارات_معوق_کل_اول_دوره" localSheetId="7">#REF!</definedName>
    <definedName name="ذخیره_ریسکهای_منقضی_نشده_92_خسارات_معوق_کل_اول_دوره">#REF!</definedName>
    <definedName name="ذخیره_ریسکهای_منقضی_نشده_92_خسارت_پرداختی" localSheetId="4">#REF!</definedName>
    <definedName name="ذخیره_ریسکهای_منقضی_نشده_92_خسارت_پرداختی" localSheetId="0">#REF!</definedName>
    <definedName name="ذخیره_ریسکهای_منقضی_نشده_92_خسارت_پرداختی" localSheetId="3">#REF!</definedName>
    <definedName name="ذخیره_ریسکهای_منقضی_نشده_92_خسارت_پرداختی" localSheetId="2">#REF!</definedName>
    <definedName name="ذخیره_ریسکهای_منقضی_نشده_92_خسارت_پرداختی" localSheetId="6">#REF!</definedName>
    <definedName name="ذخیره_ریسکهای_منقضی_نشده_92_خسارت_پرداختی" localSheetId="5">#REF!</definedName>
    <definedName name="ذخیره_ریسکهای_منقضی_نشده_92_خسارت_پرداختی" localSheetId="1">#REF!</definedName>
    <definedName name="ذخیره_ریسکهای_منقضی_نشده_92_خسارت_پرداختی" localSheetId="7">#REF!</definedName>
    <definedName name="ذخیره_ریسکهای_منقضی_نشده_92_خسارت_پرداختی">#REF!</definedName>
    <definedName name="ذخیره_عایدنشده" localSheetId="4">#REF!</definedName>
    <definedName name="ذخیره_عایدنشده" localSheetId="0">#REF!</definedName>
    <definedName name="ذخیره_عایدنشده" localSheetId="3">#REF!</definedName>
    <definedName name="ذخیره_عایدنشده" localSheetId="2">#REF!</definedName>
    <definedName name="ذخیره_عایدنشده" localSheetId="6">#REF!</definedName>
    <definedName name="ذخیره_عایدنشده" localSheetId="5">#REF!</definedName>
    <definedName name="ذخیره_عایدنشده" localSheetId="1">#REF!</definedName>
    <definedName name="ذخیره_عایدنشده" localSheetId="7">#REF!</definedName>
    <definedName name="ذخیره_عایدنشده">#REF!</definedName>
    <definedName name="ردیف_کاربرگ">[2]Sheet2!$A$2:$A$228</definedName>
    <definedName name="ریسکهای_منقضی_نشده_حق_بیمه_صادره_کل92" localSheetId="4">#REF!</definedName>
    <definedName name="ریسکهای_منقضی_نشده_حق_بیمه_صادره_کل92" localSheetId="0">#REF!</definedName>
    <definedName name="ریسکهای_منقضی_نشده_حق_بیمه_صادره_کل92" localSheetId="3">#REF!</definedName>
    <definedName name="ریسکهای_منقضی_نشده_حق_بیمه_صادره_کل92" localSheetId="2">#REF!</definedName>
    <definedName name="ریسکهای_منقضی_نشده_حق_بیمه_صادره_کل92" localSheetId="6">#REF!</definedName>
    <definedName name="ریسکهای_منقضی_نشده_حق_بیمه_صادره_کل92" localSheetId="5">#REF!</definedName>
    <definedName name="ریسکهای_منقضی_نشده_حق_بیمه_صادره_کل92" localSheetId="1">#REF!</definedName>
    <definedName name="ریسکهای_منقضی_نشده_حق_بیمه_صادره_کل92" localSheetId="7">#REF!</definedName>
    <definedName name="ریسکهای_منقضی_نشده_حق_بیمه_صادره_کل92">#REF!</definedName>
    <definedName name="ریسکهای_منقضی_نشده_حق_بیمه_عایدنشده_کل_اول_دوره92" localSheetId="4">#REF!</definedName>
    <definedName name="ریسکهای_منقضی_نشده_حق_بیمه_عایدنشده_کل_اول_دوره92" localSheetId="0">#REF!</definedName>
    <definedName name="ریسکهای_منقضی_نشده_حق_بیمه_عایدنشده_کل_اول_دوره92" localSheetId="3">#REF!</definedName>
    <definedName name="ریسکهای_منقضی_نشده_حق_بیمه_عایدنشده_کل_اول_دوره92" localSheetId="2">#REF!</definedName>
    <definedName name="ریسکهای_منقضی_نشده_حق_بیمه_عایدنشده_کل_اول_دوره92" localSheetId="6">#REF!</definedName>
    <definedName name="ریسکهای_منقضی_نشده_حق_بیمه_عایدنشده_کل_اول_دوره92" localSheetId="5">#REF!</definedName>
    <definedName name="ریسکهای_منقضی_نشده_حق_بیمه_عایدنشده_کل_اول_دوره92" localSheetId="1">#REF!</definedName>
    <definedName name="ریسکهای_منقضی_نشده_حق_بیمه_عایدنشده_کل_اول_دوره92" localSheetId="7">#REF!</definedName>
    <definedName name="ریسکهای_منقضی_نشده_حق_بیمه_عایدنشده_کل_اول_دوره92">#REF!</definedName>
    <definedName name="ریسکهای_منقضی_نشده_حق_بیمه_عایدنشده_کل_پایان_دوره92" localSheetId="4">#REF!</definedName>
    <definedName name="ریسکهای_منقضی_نشده_حق_بیمه_عایدنشده_کل_پایان_دوره92" localSheetId="0">#REF!</definedName>
    <definedName name="ریسکهای_منقضی_نشده_حق_بیمه_عایدنشده_کل_پایان_دوره92" localSheetId="3">#REF!</definedName>
    <definedName name="ریسکهای_منقضی_نشده_حق_بیمه_عایدنشده_کل_پایان_دوره92" localSheetId="2">#REF!</definedName>
    <definedName name="ریسکهای_منقضی_نشده_حق_بیمه_عایدنشده_کل_پایان_دوره92" localSheetId="6">#REF!</definedName>
    <definedName name="ریسکهای_منقضی_نشده_حق_بیمه_عایدنشده_کل_پایان_دوره92" localSheetId="5">#REF!</definedName>
    <definedName name="ریسکهای_منقضی_نشده_حق_بیمه_عایدنشده_کل_پایان_دوره92" localSheetId="1">#REF!</definedName>
    <definedName name="ریسکهای_منقضی_نشده_حق_بیمه_عایدنشده_کل_پایان_دوره92" localSheetId="7">#REF!</definedName>
    <definedName name="ریسکهای_منقضی_نشده_حق_بیمه_عایدنشده_کل_پایان_دوره92">#REF!</definedName>
    <definedName name="ریسکهای_منقضی_نشده_خسارت_پرداختی92" localSheetId="4">#REF!</definedName>
    <definedName name="ریسکهای_منقضی_نشده_خسارت_پرداختی92" localSheetId="0">#REF!</definedName>
    <definedName name="ریسکهای_منقضی_نشده_خسارت_پرداختی92" localSheetId="3">#REF!</definedName>
    <definedName name="ریسکهای_منقضی_نشده_خسارت_پرداختی92" localSheetId="2">#REF!</definedName>
    <definedName name="ریسکهای_منقضی_نشده_خسارت_پرداختی92" localSheetId="6">#REF!</definedName>
    <definedName name="ریسکهای_منقضی_نشده_خسارت_پرداختی92" localSheetId="5">#REF!</definedName>
    <definedName name="ریسکهای_منقضی_نشده_خسارت_پرداختی92" localSheetId="1">#REF!</definedName>
    <definedName name="ریسکهای_منقضی_نشده_خسارت_پرداختی92" localSheetId="7">#REF!</definedName>
    <definedName name="ریسکهای_منقضی_نشده_خسارت_پرداختی92">#REF!</definedName>
    <definedName name="ریسکهای_منقضی_نشده_خسارت_معوق_کل92" localSheetId="4">#REF!</definedName>
    <definedName name="ریسکهای_منقضی_نشده_خسارت_معوق_کل92" localSheetId="0">#REF!</definedName>
    <definedName name="ریسکهای_منقضی_نشده_خسارت_معوق_کل92" localSheetId="3">#REF!</definedName>
    <definedName name="ریسکهای_منقضی_نشده_خسارت_معوق_کل92" localSheetId="2">#REF!</definedName>
    <definedName name="ریسکهای_منقضی_نشده_خسارت_معوق_کل92" localSheetId="6">#REF!</definedName>
    <definedName name="ریسکهای_منقضی_نشده_خسارت_معوق_کل92" localSheetId="5">#REF!</definedName>
    <definedName name="ریسکهای_منقضی_نشده_خسارت_معوق_کل92" localSheetId="1">#REF!</definedName>
    <definedName name="ریسکهای_منقضی_نشده_خسارت_معوق_کل92" localSheetId="7">#REF!</definedName>
    <definedName name="ریسکهای_منقضی_نشده_خسارت_معوق_کل92">#REF!</definedName>
    <definedName name="ریسکهای_منقضی_نشده_خسارت_واقع_شده_کل92" localSheetId="4">#REF!</definedName>
    <definedName name="ریسکهای_منقضی_نشده_خسارت_واقع_شده_کل92" localSheetId="0">#REF!</definedName>
    <definedName name="ریسکهای_منقضی_نشده_خسارت_واقع_شده_کل92" localSheetId="3">#REF!</definedName>
    <definedName name="ریسکهای_منقضی_نشده_خسارت_واقع_شده_کل92" localSheetId="2">#REF!</definedName>
    <definedName name="ریسکهای_منقضی_نشده_خسارت_واقع_شده_کل92" localSheetId="6">#REF!</definedName>
    <definedName name="ریسکهای_منقضی_نشده_خسارت_واقع_شده_کل92" localSheetId="5">#REF!</definedName>
    <definedName name="ریسکهای_منقضی_نشده_خسارت_واقع_شده_کل92" localSheetId="1">#REF!</definedName>
    <definedName name="ریسکهای_منقضی_نشده_خسارت_واقع_شده_کل92" localSheetId="7">#REF!</definedName>
    <definedName name="ریسکهای_منقضی_نشده_خسارت_واقع_شده_کل92">#REF!</definedName>
    <definedName name="ریسکهای_منقضی_نشده_ذخیره_ماده9_سال91" localSheetId="4">#REF!</definedName>
    <definedName name="ریسکهای_منقضی_نشده_ذخیره_ماده9_سال91" localSheetId="0">#REF!</definedName>
    <definedName name="ریسکهای_منقضی_نشده_ذخیره_ماده9_سال91" localSheetId="3">#REF!</definedName>
    <definedName name="ریسکهای_منقضی_نشده_ذخیره_ماده9_سال91" localSheetId="2">#REF!</definedName>
    <definedName name="ریسکهای_منقضی_نشده_ذخیره_ماده9_سال91" localSheetId="6">#REF!</definedName>
    <definedName name="ریسکهای_منقضی_نشده_ذخیره_ماده9_سال91" localSheetId="5">#REF!</definedName>
    <definedName name="ریسکهای_منقضی_نشده_ذخیره_ماده9_سال91" localSheetId="1">#REF!</definedName>
    <definedName name="ریسکهای_منقضی_نشده_ذخیره_ماده9_سال91" localSheetId="7">#REF!</definedName>
    <definedName name="ریسکهای_منقضی_نشده_ذخیره_ماده9_سال91">#REF!</definedName>
    <definedName name="ریسکهای_منقضی_نشده_ذخیره_ماده9_سال92" localSheetId="4">#REF!</definedName>
    <definedName name="ریسکهای_منقضی_نشده_ذخیره_ماده9_سال92" localSheetId="0">#REF!</definedName>
    <definedName name="ریسکهای_منقضی_نشده_ذخیره_ماده9_سال92" localSheetId="3">#REF!</definedName>
    <definedName name="ریسکهای_منقضی_نشده_ذخیره_ماده9_سال92" localSheetId="2">#REF!</definedName>
    <definedName name="ریسکهای_منقضی_نشده_ذخیره_ماده9_سال92" localSheetId="6">#REF!</definedName>
    <definedName name="ریسکهای_منقضی_نشده_ذخیره_ماده9_سال92" localSheetId="5">#REF!</definedName>
    <definedName name="ریسکهای_منقضی_نشده_ذخیره_ماده9_سال92" localSheetId="1">#REF!</definedName>
    <definedName name="ریسکهای_منقضی_نشده_ذخیره_ماده9_سال92" localSheetId="7">#REF!</definedName>
    <definedName name="ریسکهای_منقضی_نشده_ذخیره_ماده9_سال92">#REF!</definedName>
    <definedName name="ریسکهای_منقضی_نشده_ضریب_خسارت92" localSheetId="4">#REF!</definedName>
    <definedName name="ریسکهای_منقضی_نشده_ضریب_خسارت92" localSheetId="0">#REF!</definedName>
    <definedName name="ریسکهای_منقضی_نشده_ضریب_خسارت92" localSheetId="3">#REF!</definedName>
    <definedName name="ریسکهای_منقضی_نشده_ضریب_خسارت92" localSheetId="2">#REF!</definedName>
    <definedName name="ریسکهای_منقضی_نشده_ضریب_خسارت92" localSheetId="6">#REF!</definedName>
    <definedName name="ریسکهای_منقضی_نشده_ضریب_خسارت92" localSheetId="5">#REF!</definedName>
    <definedName name="ریسکهای_منقضی_نشده_ضریب_خسارت92" localSheetId="1">#REF!</definedName>
    <definedName name="ریسکهای_منقضی_نشده_ضریب_خسارت92" localSheetId="7">#REF!</definedName>
    <definedName name="ریسکهای_منقضی_نشده_ضریب_خسارت92">#REF!</definedName>
    <definedName name="ریسکهای_منقضی_نشده92_حق_بیمه" localSheetId="4">#REF!</definedName>
    <definedName name="ریسکهای_منقضی_نشده92_حق_بیمه" localSheetId="0">#REF!</definedName>
    <definedName name="ریسکهای_منقضی_نشده92_حق_بیمه" localSheetId="3">#REF!</definedName>
    <definedName name="ریسکهای_منقضی_نشده92_حق_بیمه" localSheetId="2">#REF!</definedName>
    <definedName name="ریسکهای_منقضی_نشده92_حق_بیمه" localSheetId="6">#REF!</definedName>
    <definedName name="ریسکهای_منقضی_نشده92_حق_بیمه" localSheetId="5">#REF!</definedName>
    <definedName name="ریسکهای_منقضی_نشده92_حق_بیمه" localSheetId="1">#REF!</definedName>
    <definedName name="ریسکهای_منقضی_نشده92_حق_بیمه" localSheetId="7">#REF!</definedName>
    <definedName name="ریسکهای_منقضی_نشده92_حق_بیمه">#REF!</definedName>
    <definedName name="ریسکهای_منقضی_نشده92_حق_بیمه_عاید_نشده" localSheetId="4">#REF!</definedName>
    <definedName name="ریسکهای_منقضی_نشده92_حق_بیمه_عاید_نشده" localSheetId="0">#REF!</definedName>
    <definedName name="ریسکهای_منقضی_نشده92_حق_بیمه_عاید_نشده" localSheetId="3">#REF!</definedName>
    <definedName name="ریسکهای_منقضی_نشده92_حق_بیمه_عاید_نشده" localSheetId="2">#REF!</definedName>
    <definedName name="ریسکهای_منقضی_نشده92_حق_بیمه_عاید_نشده" localSheetId="6">#REF!</definedName>
    <definedName name="ریسکهای_منقضی_نشده92_حق_بیمه_عاید_نشده" localSheetId="5">#REF!</definedName>
    <definedName name="ریسکهای_منقضی_نشده92_حق_بیمه_عاید_نشده" localSheetId="1">#REF!</definedName>
    <definedName name="ریسکهای_منقضی_نشده92_حق_بیمه_عاید_نشده" localSheetId="7">#REF!</definedName>
    <definedName name="ریسکهای_منقضی_نشده92_حق_بیمه_عاید_نشده">#REF!</definedName>
    <definedName name="ریسکهای_منقضی_نشده92_حق_بیمه_عایدنشده_آخر" localSheetId="4">#REF!</definedName>
    <definedName name="ریسکهای_منقضی_نشده92_حق_بیمه_عایدنشده_آخر" localSheetId="0">#REF!</definedName>
    <definedName name="ریسکهای_منقضی_نشده92_حق_بیمه_عایدنشده_آخر" localSheetId="3">#REF!</definedName>
    <definedName name="ریسکهای_منقضی_نشده92_حق_بیمه_عایدنشده_آخر" localSheetId="2">#REF!</definedName>
    <definedName name="ریسکهای_منقضی_نشده92_حق_بیمه_عایدنشده_آخر" localSheetId="6">#REF!</definedName>
    <definedName name="ریسکهای_منقضی_نشده92_حق_بیمه_عایدنشده_آخر" localSheetId="5">#REF!</definedName>
    <definedName name="ریسکهای_منقضی_نشده92_حق_بیمه_عایدنشده_آخر" localSheetId="1">#REF!</definedName>
    <definedName name="ریسکهای_منقضی_نشده92_حق_بیمه_عایدنشده_آخر" localSheetId="7">#REF!</definedName>
    <definedName name="ریسکهای_منقضی_نشده92_حق_بیمه_عایدنشده_آخر">#REF!</definedName>
    <definedName name="ریسکهای_منقضی_نشده92_خسارت_پرداختی" localSheetId="4">#REF!</definedName>
    <definedName name="ریسکهای_منقضی_نشده92_خسارت_پرداختی" localSheetId="0">#REF!</definedName>
    <definedName name="ریسکهای_منقضی_نشده92_خسارت_پرداختی" localSheetId="3">#REF!</definedName>
    <definedName name="ریسکهای_منقضی_نشده92_خسارت_پرداختی" localSheetId="2">#REF!</definedName>
    <definedName name="ریسکهای_منقضی_نشده92_خسارت_پرداختی" localSheetId="6">#REF!</definedName>
    <definedName name="ریسکهای_منقضی_نشده92_خسارت_پرداختی" localSheetId="5">#REF!</definedName>
    <definedName name="ریسکهای_منقضی_نشده92_خسارت_پرداختی" localSheetId="1">#REF!</definedName>
    <definedName name="ریسکهای_منقضی_نشده92_خسارت_پرداختی" localSheetId="7">#REF!</definedName>
    <definedName name="ریسکهای_منقضی_نشده92_خسارت_پرداختی">#REF!</definedName>
    <definedName name="ریسکهای_منقضی_نشده92_خسارت_معوق" localSheetId="4">#REF!</definedName>
    <definedName name="ریسکهای_منقضی_نشده92_خسارت_معوق" localSheetId="0">#REF!</definedName>
    <definedName name="ریسکهای_منقضی_نشده92_خسارت_معوق" localSheetId="3">#REF!</definedName>
    <definedName name="ریسکهای_منقضی_نشده92_خسارت_معوق" localSheetId="2">#REF!</definedName>
    <definedName name="ریسکهای_منقضی_نشده92_خسارت_معوق" localSheetId="6">#REF!</definedName>
    <definedName name="ریسکهای_منقضی_نشده92_خسارت_معوق" localSheetId="5">#REF!</definedName>
    <definedName name="ریسکهای_منقضی_نشده92_خسارت_معوق" localSheetId="1">#REF!</definedName>
    <definedName name="ریسکهای_منقضی_نشده92_خسارت_معوق" localSheetId="7">#REF!</definedName>
    <definedName name="ریسکهای_منقضی_نشده92_خسارت_معوق">#REF!</definedName>
    <definedName name="ریسکهای_منقضی_نشده92_خسارت_معوق_اول_دوره" localSheetId="4">#REF!</definedName>
    <definedName name="ریسکهای_منقضی_نشده92_خسارت_معوق_اول_دوره" localSheetId="0">#REF!</definedName>
    <definedName name="ریسکهای_منقضی_نشده92_خسارت_معوق_اول_دوره" localSheetId="3">#REF!</definedName>
    <definedName name="ریسکهای_منقضی_نشده92_خسارت_معوق_اول_دوره" localSheetId="2">#REF!</definedName>
    <definedName name="ریسکهای_منقضی_نشده92_خسارت_معوق_اول_دوره" localSheetId="6">#REF!</definedName>
    <definedName name="ریسکهای_منقضی_نشده92_خسارت_معوق_اول_دوره" localSheetId="5">#REF!</definedName>
    <definedName name="ریسکهای_منقضی_نشده92_خسارت_معوق_اول_دوره" localSheetId="1">#REF!</definedName>
    <definedName name="ریسکهای_منقضی_نشده92_خسارت_معوق_اول_دوره" localSheetId="7">#REF!</definedName>
    <definedName name="ریسکهای_منقضی_نشده92_خسارت_معوق_اول_دوره">#REF!</definedName>
    <definedName name="ریسکهای_منقضی_نشده92_ذخیره_ریسک_ماده9" localSheetId="4">#REF!</definedName>
    <definedName name="ریسکهای_منقضی_نشده92_ذخیره_ریسک_ماده9" localSheetId="0">#REF!</definedName>
    <definedName name="ریسکهای_منقضی_نشده92_ذخیره_ریسک_ماده9" localSheetId="3">#REF!</definedName>
    <definedName name="ریسکهای_منقضی_نشده92_ذخیره_ریسک_ماده9" localSheetId="2">#REF!</definedName>
    <definedName name="ریسکهای_منقضی_نشده92_ذخیره_ریسک_ماده9" localSheetId="6">#REF!</definedName>
    <definedName name="ریسکهای_منقضی_نشده92_ذخیره_ریسک_ماده9" localSheetId="5">#REF!</definedName>
    <definedName name="ریسکهای_منقضی_نشده92_ذخیره_ریسک_ماده9" localSheetId="1">#REF!</definedName>
    <definedName name="ریسکهای_منقضی_نشده92_ذخیره_ریسک_ماده9" localSheetId="7">#REF!</definedName>
    <definedName name="ریسکهای_منقضی_نشده92_ذخیره_ریسک_ماده9">#REF!</definedName>
    <definedName name="رینگیت_14_ریالی" localSheetId="4">#REF!</definedName>
    <definedName name="رینگیت_14_ریالی" localSheetId="0">#REF!</definedName>
    <definedName name="رینگیت_14_ریالی" localSheetId="3">#REF!</definedName>
    <definedName name="رینگیت_14_ریالی" localSheetId="2">#REF!</definedName>
    <definedName name="رینگیت_14_ریالی" localSheetId="6">#REF!</definedName>
    <definedName name="رینگیت_14_ریالی" localSheetId="5">#REF!</definedName>
    <definedName name="رینگیت_14_ریالی" localSheetId="1">#REF!</definedName>
    <definedName name="رینگیت_14_ریالی" localSheetId="7">#REF!</definedName>
    <definedName name="رینگیت_14_ریالی">#REF!</definedName>
    <definedName name="سایر_ذخایرفنی_ضمائم_یادداشت43" localSheetId="4">#REF!</definedName>
    <definedName name="سایر_ذخایرفنی_ضمائم_یادداشت43" localSheetId="0">#REF!</definedName>
    <definedName name="سایر_ذخایرفنی_ضمائم_یادداشت43" localSheetId="3">#REF!</definedName>
    <definedName name="سایر_ذخایرفنی_ضمائم_یادداشت43" localSheetId="2">#REF!</definedName>
    <definedName name="سایر_ذخایرفنی_ضمائم_یادداشت43" localSheetId="6">#REF!</definedName>
    <definedName name="سایر_ذخایرفنی_ضمائم_یادداشت43" localSheetId="5">#REF!</definedName>
    <definedName name="سایر_ذخایرفنی_ضمائم_یادداشت43" localSheetId="1">#REF!</definedName>
    <definedName name="سایر_ذخایرفنی_ضمائم_یادداشت43" localSheetId="7">#REF!</definedName>
    <definedName name="سایر_ذخایرفنی_ضمائم_یادداشت43">#REF!</definedName>
    <definedName name="سهم_اتکایی" localSheetId="4">#REF!</definedName>
    <definedName name="سهم_اتکایی" localSheetId="0">#REF!</definedName>
    <definedName name="سهم_اتکایی" localSheetId="3">#REF!</definedName>
    <definedName name="سهم_اتکایی" localSheetId="2">#REF!</definedName>
    <definedName name="سهم_اتکایی" localSheetId="6">#REF!</definedName>
    <definedName name="سهم_اتکایی" localSheetId="5">#REF!</definedName>
    <definedName name="سهم_اتکایی" localSheetId="1">#REF!</definedName>
    <definedName name="سهم_اتکایی" localSheetId="7">#REF!</definedName>
    <definedName name="سهم_اتکایی">#REF!</definedName>
    <definedName name="سهم_اتکایی_خسارت_معوق92" localSheetId="4">#REF!</definedName>
    <definedName name="سهم_اتکایی_خسارت_معوق92" localSheetId="0">#REF!</definedName>
    <definedName name="سهم_اتکایی_خسارت_معوق92" localSheetId="3">#REF!</definedName>
    <definedName name="سهم_اتکایی_خسارت_معوق92" localSheetId="2">#REF!</definedName>
    <definedName name="سهم_اتکایی_خسارت_معوق92" localSheetId="6">#REF!</definedName>
    <definedName name="سهم_اتکایی_خسارت_معوق92" localSheetId="5">#REF!</definedName>
    <definedName name="سهم_اتکایی_خسارت_معوق92" localSheetId="1">#REF!</definedName>
    <definedName name="سهم_اتکایی_خسارت_معوق92" localSheetId="7">#REF!</definedName>
    <definedName name="سهم_اتکایی_خسارت_معوق92">#REF!</definedName>
    <definedName name="سهم_نگهداری_1_18">#REF!</definedName>
    <definedName name="سهم_نگهداری_18">#REF!</definedName>
    <definedName name="سهم_نگهداری_18_برگشتی" localSheetId="4">#REF!</definedName>
    <definedName name="سهم_نگهداری_18_برگشتی" localSheetId="0">#REF!</definedName>
    <definedName name="سهم_نگهداری_18_برگشتی" localSheetId="3">#REF!</definedName>
    <definedName name="سهم_نگهداری_18_برگشتی" localSheetId="2">#REF!</definedName>
    <definedName name="سهم_نگهداری_18_برگشتی" localSheetId="6">#REF!</definedName>
    <definedName name="سهم_نگهداری_18_برگشتی" localSheetId="5">#REF!</definedName>
    <definedName name="سهم_نگهداری_18_برگشتی" localSheetId="1">#REF!</definedName>
    <definedName name="سهم_نگهداری_18_برگشتی" localSheetId="7">#REF!</definedName>
    <definedName name="سهم_نگهداری_18_برگشتی">#REF!</definedName>
    <definedName name="سهم_نگهداری_2_18" localSheetId="4">#REF!</definedName>
    <definedName name="سهم_نگهداری_2_18" localSheetId="0">#REF!</definedName>
    <definedName name="سهم_نگهداری_2_18" localSheetId="3">#REF!</definedName>
    <definedName name="سهم_نگهداری_2_18" localSheetId="2">#REF!</definedName>
    <definedName name="سهم_نگهداری_2_18" localSheetId="6">#REF!</definedName>
    <definedName name="سهم_نگهداری_2_18" localSheetId="5">#REF!</definedName>
    <definedName name="سهم_نگهداری_2_18" localSheetId="1">#REF!</definedName>
    <definedName name="سهم_نگهداری_2_18" localSheetId="7">#REF!</definedName>
    <definedName name="سهم_نگهداری_2_18">#REF!</definedName>
    <definedName name="شرح" localSheetId="4">#REF!</definedName>
    <definedName name="شرح" localSheetId="0">#REF!</definedName>
    <definedName name="شرح" localSheetId="3">#REF!</definedName>
    <definedName name="شرح" localSheetId="2">#REF!</definedName>
    <definedName name="شرح" localSheetId="6">#REF!</definedName>
    <definedName name="شرح" localSheetId="5">#REF!</definedName>
    <definedName name="شرح" localSheetId="1">#REF!</definedName>
    <definedName name="شرح" localSheetId="7">#REF!</definedName>
    <definedName name="شرح">#REF!</definedName>
    <definedName name="شماره_سند" localSheetId="4">#REF!</definedName>
    <definedName name="شماره_سند" localSheetId="0">#REF!</definedName>
    <definedName name="شماره_سند" localSheetId="3">#REF!</definedName>
    <definedName name="شماره_سند" localSheetId="2">#REF!</definedName>
    <definedName name="شماره_سند" localSheetId="6">#REF!</definedName>
    <definedName name="شماره_سند" localSheetId="5">#REF!</definedName>
    <definedName name="شماره_سند" localSheetId="1">#REF!</definedName>
    <definedName name="شماره_سند" localSheetId="7">#REF!</definedName>
    <definedName name="شماره_سند">#REF!</definedName>
    <definedName name="ص" localSheetId="4">#REF!</definedName>
    <definedName name="ص" localSheetId="0">#REF!</definedName>
    <definedName name="ص" localSheetId="3">#REF!</definedName>
    <definedName name="ص" localSheetId="2">#REF!</definedName>
    <definedName name="ص" localSheetId="6">#REF!</definedName>
    <definedName name="ص" localSheetId="5">#REF!</definedName>
    <definedName name="ص" localSheetId="1">#REF!</definedName>
    <definedName name="ص" localSheetId="7">#REF!</definedName>
    <definedName name="ص">#REF!</definedName>
    <definedName name="طبقه_بندی_بدهکار" localSheetId="4">#REF!</definedName>
    <definedName name="طبقه_بندی_بدهکار" localSheetId="0">#REF!</definedName>
    <definedName name="طبقه_بندی_بدهکار" localSheetId="3">#REF!</definedName>
    <definedName name="طبقه_بندی_بدهکار" localSheetId="2">#REF!</definedName>
    <definedName name="طبقه_بندی_بدهکار" localSheetId="6">#REF!</definedName>
    <definedName name="طبقه_بندی_بدهکار" localSheetId="5">#REF!</definedName>
    <definedName name="طبقه_بندی_بدهکار" localSheetId="1">#REF!</definedName>
    <definedName name="طبقه_بندی_بدهکار" localSheetId="7">#REF!</definedName>
    <definedName name="طبقه_بندی_بدهکار">#REF!</definedName>
    <definedName name="طبقه_بندی_بستانکار" localSheetId="4">#REF!</definedName>
    <definedName name="طبقه_بندی_بستانکار" localSheetId="0">#REF!</definedName>
    <definedName name="طبقه_بندی_بستانکار" localSheetId="3">#REF!</definedName>
    <definedName name="طبقه_بندی_بستانکار" localSheetId="2">#REF!</definedName>
    <definedName name="طبقه_بندی_بستانکار" localSheetId="6">#REF!</definedName>
    <definedName name="طبقه_بندی_بستانکار" localSheetId="5">#REF!</definedName>
    <definedName name="طبقه_بندی_بستانکار" localSheetId="1">#REF!</definedName>
    <definedName name="طبقه_بندی_بستانکار" localSheetId="7">#REF!</definedName>
    <definedName name="طبقه_بندی_بستانکار">#REF!</definedName>
    <definedName name="طبقه_بندی_تفضیلی_بدهکار" localSheetId="4">#REF!</definedName>
    <definedName name="طبقه_بندی_تفضیلی_بدهکار" localSheetId="0">#REF!</definedName>
    <definedName name="طبقه_بندی_تفضیلی_بدهکار" localSheetId="3">#REF!</definedName>
    <definedName name="طبقه_بندی_تفضیلی_بدهکار" localSheetId="2">#REF!</definedName>
    <definedName name="طبقه_بندی_تفضیلی_بدهکار" localSheetId="6">#REF!</definedName>
    <definedName name="طبقه_بندی_تفضیلی_بدهکار" localSheetId="5">#REF!</definedName>
    <definedName name="طبقه_بندی_تفضیلی_بدهکار" localSheetId="1">#REF!</definedName>
    <definedName name="طبقه_بندی_تفضیلی_بدهکار" localSheetId="7">#REF!</definedName>
    <definedName name="طبقه_بندی_تفضیلی_بدهکار">#REF!</definedName>
    <definedName name="طبقه_بندی_تفضیلی_بستانکار" localSheetId="4">#REF!</definedName>
    <definedName name="طبقه_بندی_تفضیلی_بستانکار" localSheetId="0">#REF!</definedName>
    <definedName name="طبقه_بندی_تفضیلی_بستانکار" localSheetId="3">#REF!</definedName>
    <definedName name="طبقه_بندی_تفضیلی_بستانکار" localSheetId="2">#REF!</definedName>
    <definedName name="طبقه_بندی_تفضیلی_بستانکار" localSheetId="6">#REF!</definedName>
    <definedName name="طبقه_بندی_تفضیلی_بستانکار" localSheetId="5">#REF!</definedName>
    <definedName name="طبقه_بندی_تفضیلی_بستانکار" localSheetId="1">#REF!</definedName>
    <definedName name="طبقه_بندی_تفضیلی_بستانکار" localSheetId="7">#REF!</definedName>
    <definedName name="طبقه_بندی_تفضیلی_بستانکار">#REF!</definedName>
    <definedName name="طبقه_بندی_مطالبات92" localSheetId="4">#REF!</definedName>
    <definedName name="طبقه_بندی_مطالبات92" localSheetId="0">#REF!</definedName>
    <definedName name="طبقه_بندی_مطالبات92" localSheetId="3">#REF!</definedName>
    <definedName name="طبقه_بندی_مطالبات92" localSheetId="2">#REF!</definedName>
    <definedName name="طبقه_بندی_مطالبات92" localSheetId="6">#REF!</definedName>
    <definedName name="طبقه_بندی_مطالبات92" localSheetId="5">#REF!</definedName>
    <definedName name="طبقه_بندی_مطالبات92" localSheetId="1">#REF!</definedName>
    <definedName name="طبقه_بندی_مطالبات92" localSheetId="7">#REF!</definedName>
    <definedName name="طبقه_بندی_مطالبات92">#REF!</definedName>
    <definedName name="ع" localSheetId="4">#REF!</definedName>
    <definedName name="ع" localSheetId="0">#REF!</definedName>
    <definedName name="ع" localSheetId="3">#REF!</definedName>
    <definedName name="ع" localSheetId="2">#REF!</definedName>
    <definedName name="ع" localSheetId="6">#REF!</definedName>
    <definedName name="ع" localSheetId="5">#REF!</definedName>
    <definedName name="ع" localSheetId="1">#REF!</definedName>
    <definedName name="ع" localSheetId="7">#REF!</definedName>
    <definedName name="ع">#REF!</definedName>
    <definedName name="عایدنشده_قانونی_92_واگذاری_اجباری" localSheetId="4">#REF!</definedName>
    <definedName name="عایدنشده_قانونی_92_واگذاری_اجباری" localSheetId="0">#REF!</definedName>
    <definedName name="عایدنشده_قانونی_92_واگذاری_اجباری" localSheetId="3">#REF!</definedName>
    <definedName name="عایدنشده_قانونی_92_واگذاری_اجباری" localSheetId="2">#REF!</definedName>
    <definedName name="عایدنشده_قانونی_92_واگذاری_اجباری" localSheetId="6">#REF!</definedName>
    <definedName name="عایدنشده_قانونی_92_واگذاری_اجباری" localSheetId="5">#REF!</definedName>
    <definedName name="عایدنشده_قانونی_92_واگذاری_اجباری" localSheetId="1">#REF!</definedName>
    <definedName name="عایدنشده_قانونی_92_واگذاری_اجباری" localSheetId="7">#REF!</definedName>
    <definedName name="عایدنشده_قانونی_92_واگذاری_اجباری">#REF!</definedName>
    <definedName name="عایدنشده_قانونی_92_واگذاری_اختیاری" localSheetId="4">#REF!</definedName>
    <definedName name="عایدنشده_قانونی_92_واگذاری_اختیاری" localSheetId="0">#REF!</definedName>
    <definedName name="عایدنشده_قانونی_92_واگذاری_اختیاری" localSheetId="3">#REF!</definedName>
    <definedName name="عایدنشده_قانونی_92_واگذاری_اختیاری" localSheetId="2">#REF!</definedName>
    <definedName name="عایدنشده_قانونی_92_واگذاری_اختیاری" localSheetId="6">#REF!</definedName>
    <definedName name="عایدنشده_قانونی_92_واگذاری_اختیاری" localSheetId="5">#REF!</definedName>
    <definedName name="عایدنشده_قانونی_92_واگذاری_اختیاری" localSheetId="1">#REF!</definedName>
    <definedName name="عایدنشده_قانونی_92_واگذاری_اختیاری" localSheetId="7">#REF!</definedName>
    <definedName name="عایدنشده_قانونی_92_واگذاری_اختیاری">#REF!</definedName>
    <definedName name="غ" localSheetId="4">#REF!</definedName>
    <definedName name="غ" localSheetId="0">#REF!</definedName>
    <definedName name="غ" localSheetId="3">#REF!</definedName>
    <definedName name="غ" localSheetId="2">#REF!</definedName>
    <definedName name="غ" localSheetId="6">#REF!</definedName>
    <definedName name="غ" localSheetId="5">#REF!</definedName>
    <definedName name="غ" localSheetId="1">#REF!</definedName>
    <definedName name="غ" localSheetId="7">#REF!</definedName>
    <definedName name="غ">#REF!</definedName>
    <definedName name="ف" localSheetId="4">#REF!</definedName>
    <definedName name="ف" localSheetId="0">#REF!</definedName>
    <definedName name="ف" localSheetId="3">#REF!</definedName>
    <definedName name="ف" localSheetId="2">#REF!</definedName>
    <definedName name="ف" localSheetId="6">#REF!</definedName>
    <definedName name="ف" localSheetId="5">#REF!</definedName>
    <definedName name="ف" localSheetId="1">#REF!</definedName>
    <definedName name="ف" localSheetId="7">#REF!</definedName>
    <definedName name="ف">#REF!</definedName>
    <definedName name="ق" localSheetId="4">#REF!</definedName>
    <definedName name="ق" localSheetId="0">#REF!</definedName>
    <definedName name="ق" localSheetId="3">#REF!</definedName>
    <definedName name="ق" localSheetId="2">#REF!</definedName>
    <definedName name="ق" localSheetId="6">#REF!</definedName>
    <definedName name="ق" localSheetId="5">#REF!</definedName>
    <definedName name="ق" localSheetId="1">#REF!</definedName>
    <definedName name="ق" localSheetId="7">#REF!</definedName>
    <definedName name="ق">#REF!</definedName>
    <definedName name="ک" localSheetId="4">#REF!</definedName>
    <definedName name="ک" localSheetId="0">#REF!</definedName>
    <definedName name="ک" localSheetId="3">#REF!</definedName>
    <definedName name="ک" localSheetId="2">#REF!</definedName>
    <definedName name="ک" localSheetId="6">#REF!</definedName>
    <definedName name="ک" localSheetId="5">#REF!</definedName>
    <definedName name="ک" localSheetId="1">#REF!</definedName>
    <definedName name="ک" localSheetId="7">#REF!</definedName>
    <definedName name="ک">#REF!</definedName>
    <definedName name="کد_بیمه_گذار_یادداشت41" localSheetId="4">#REF!</definedName>
    <definedName name="کد_بیمه_گذار_یادداشت41" localSheetId="0">#REF!</definedName>
    <definedName name="کد_بیمه_گذار_یادداشت41" localSheetId="3">#REF!</definedName>
    <definedName name="کد_بیمه_گذار_یادداشت41" localSheetId="2">#REF!</definedName>
    <definedName name="کد_بیمه_گذار_یادداشت41" localSheetId="6">#REF!</definedName>
    <definedName name="کد_بیمه_گذار_یادداشت41" localSheetId="5">#REF!</definedName>
    <definedName name="کد_بیمه_گذار_یادداشت41" localSheetId="1">#REF!</definedName>
    <definedName name="کد_بیمه_گذار_یادداشت41" localSheetId="7">#REF!</definedName>
    <definedName name="کد_بیمه_گذار_یادداشت41">#REF!</definedName>
    <definedName name="کد_بیمه_گران_اتکایی" localSheetId="4">#REF!</definedName>
    <definedName name="کد_بیمه_گران_اتکایی" localSheetId="0">#REF!</definedName>
    <definedName name="کد_بیمه_گران_اتکایی" localSheetId="3">#REF!</definedName>
    <definedName name="کد_بیمه_گران_اتکایی" localSheetId="2">#REF!</definedName>
    <definedName name="کد_بیمه_گران_اتکایی" localSheetId="6">#REF!</definedName>
    <definedName name="کد_بیمه_گران_اتکایی" localSheetId="5">#REF!</definedName>
    <definedName name="کد_بیمه_گران_اتکایی" localSheetId="1">#REF!</definedName>
    <definedName name="کد_بیمه_گران_اتکایی" localSheetId="7">#REF!</definedName>
    <definedName name="کد_بیمه_گران_اتکایی">#REF!</definedName>
    <definedName name="کد_بیمه_گران_اتکایی2" localSheetId="4">#REF!</definedName>
    <definedName name="کد_بیمه_گران_اتکایی2" localSheetId="0">#REF!</definedName>
    <definedName name="کد_بیمه_گران_اتکایی2" localSheetId="3">#REF!</definedName>
    <definedName name="کد_بیمه_گران_اتکایی2" localSheetId="2">#REF!</definedName>
    <definedName name="کد_بیمه_گران_اتکایی2" localSheetId="6">#REF!</definedName>
    <definedName name="کد_بیمه_گران_اتکایی2" localSheetId="5">#REF!</definedName>
    <definedName name="کد_بیمه_گران_اتکایی2" localSheetId="1">#REF!</definedName>
    <definedName name="کد_بیمه_گران_اتکایی2" localSheetId="7">#REF!</definedName>
    <definedName name="کد_بیمه_گران_اتکایی2">#REF!</definedName>
    <definedName name="کد_تراز_تفضیلی" localSheetId="4">#REF!</definedName>
    <definedName name="کد_تراز_تفضیلی" localSheetId="0">#REF!</definedName>
    <definedName name="کد_تراز_تفضیلی" localSheetId="3">#REF!</definedName>
    <definedName name="کد_تراز_تفضیلی" localSheetId="2">#REF!</definedName>
    <definedName name="کد_تراز_تفضیلی" localSheetId="6">#REF!</definedName>
    <definedName name="کد_تراز_تفضیلی" localSheetId="5">#REF!</definedName>
    <definedName name="کد_تراز_تفضیلی" localSheetId="1">#REF!</definedName>
    <definedName name="کد_تراز_تفضیلی" localSheetId="7">#REF!</definedName>
    <definedName name="کد_تراز_تفضیلی">#REF!</definedName>
    <definedName name="کد_تراز_تفضیلی2" localSheetId="4">#REF!</definedName>
    <definedName name="کد_تراز_تفضیلی2" localSheetId="0">#REF!</definedName>
    <definedName name="کد_تراز_تفضیلی2" localSheetId="3">#REF!</definedName>
    <definedName name="کد_تراز_تفضیلی2" localSheetId="2">#REF!</definedName>
    <definedName name="کد_تراز_تفضیلی2" localSheetId="6">#REF!</definedName>
    <definedName name="کد_تراز_تفضیلی2" localSheetId="5">#REF!</definedName>
    <definedName name="کد_تراز_تفضیلی2" localSheetId="1">#REF!</definedName>
    <definedName name="کد_تراز_تفضیلی2" localSheetId="7">#REF!</definedName>
    <definedName name="کد_تراز_تفضیلی2">#REF!</definedName>
    <definedName name="کد_تراز_معین" localSheetId="4">#REF!</definedName>
    <definedName name="کد_تراز_معین" localSheetId="0">#REF!</definedName>
    <definedName name="کد_تراز_معین" localSheetId="3">#REF!</definedName>
    <definedName name="کد_تراز_معین" localSheetId="2">#REF!</definedName>
    <definedName name="کد_تراز_معین" localSheetId="6">#REF!</definedName>
    <definedName name="کد_تراز_معین" localSheetId="5">#REF!</definedName>
    <definedName name="کد_تراز_معین" localSheetId="1">#REF!</definedName>
    <definedName name="کد_تراز_معین" localSheetId="7">#REF!</definedName>
    <definedName name="کد_تراز_معین">#REF!</definedName>
    <definedName name="کد_تفضیلی_113" localSheetId="4">#REF!</definedName>
    <definedName name="کد_تفضیلی_113" localSheetId="0">#REF!</definedName>
    <definedName name="کد_تفضیلی_113" localSheetId="3">#REF!</definedName>
    <definedName name="کد_تفضیلی_113" localSheetId="2">#REF!</definedName>
    <definedName name="کد_تفضیلی_113" localSheetId="6">#REF!</definedName>
    <definedName name="کد_تفضیلی_113" localSheetId="5">#REF!</definedName>
    <definedName name="کد_تفضیلی_113" localSheetId="1">#REF!</definedName>
    <definedName name="کد_تفضیلی_113" localSheetId="7">#REF!</definedName>
    <definedName name="کد_تفضیلی_113">#REF!</definedName>
    <definedName name="کد_تفضیلی_311" localSheetId="4">#REF!</definedName>
    <definedName name="کد_تفضیلی_311" localSheetId="0">#REF!</definedName>
    <definedName name="کد_تفضیلی_311" localSheetId="3">#REF!</definedName>
    <definedName name="کد_تفضیلی_311" localSheetId="2">#REF!</definedName>
    <definedName name="کد_تفضیلی_311" localSheetId="6">#REF!</definedName>
    <definedName name="کد_تفضیلی_311" localSheetId="5">#REF!</definedName>
    <definedName name="کد_تفضیلی_311" localSheetId="1">#REF!</definedName>
    <definedName name="کد_تفضیلی_311" localSheetId="7">#REF!</definedName>
    <definedName name="کد_تفضیلی_311">#REF!</definedName>
    <definedName name="کد_تفضیلی_دارایی_ثابت" localSheetId="4">#REF!</definedName>
    <definedName name="کد_تفضیلی_دارایی_ثابت" localSheetId="0">#REF!</definedName>
    <definedName name="کد_تفضیلی_دارایی_ثابت" localSheetId="3">#REF!</definedName>
    <definedName name="کد_تفضیلی_دارایی_ثابت" localSheetId="2">#REF!</definedName>
    <definedName name="کد_تفضیلی_دارایی_ثابت" localSheetId="6">#REF!</definedName>
    <definedName name="کد_تفضیلی_دارایی_ثابت" localSheetId="5">#REF!</definedName>
    <definedName name="کد_تفضیلی_دارایی_ثابت" localSheetId="1">#REF!</definedName>
    <definedName name="کد_تفضیلی_دارایی_ثابت" localSheetId="7">#REF!</definedName>
    <definedName name="کد_تفضیلی_دارایی_ثابت">#REF!</definedName>
    <definedName name="کد_تکمیلی_حوادث_طبیعی92" localSheetId="4">#REF!</definedName>
    <definedName name="کد_تکمیلی_حوادث_طبیعی92" localSheetId="0">#REF!</definedName>
    <definedName name="کد_تکمیلی_حوادث_طبیعی92" localSheetId="3">#REF!</definedName>
    <definedName name="کد_تکمیلی_حوادث_طبیعی92" localSheetId="2">#REF!</definedName>
    <definedName name="کد_تکمیلی_حوادث_طبیعی92" localSheetId="6">#REF!</definedName>
    <definedName name="کد_تکمیلی_حوادث_طبیعی92" localSheetId="5">#REF!</definedName>
    <definedName name="کد_تکمیلی_حوادث_طبیعی92" localSheetId="1">#REF!</definedName>
    <definedName name="کد_تکمیلی_حوادث_طبیعی92" localSheetId="7">#REF!</definedName>
    <definedName name="کد_تکمیلی_حوادث_طبیعی92">#REF!</definedName>
    <definedName name="کد_خسارت_معوق91" localSheetId="4">#REF!</definedName>
    <definedName name="کد_خسارت_معوق91" localSheetId="0">#REF!</definedName>
    <definedName name="کد_خسارت_معوق91" localSheetId="3">#REF!</definedName>
    <definedName name="کد_خسارت_معوق91" localSheetId="2">#REF!</definedName>
    <definedName name="کد_خسارت_معوق91" localSheetId="6">#REF!</definedName>
    <definedName name="کد_خسارت_معوق91" localSheetId="5">#REF!</definedName>
    <definedName name="کد_خسارت_معوق91" localSheetId="1">#REF!</definedName>
    <definedName name="کد_خسارت_معوق91" localSheetId="7">#REF!</definedName>
    <definedName name="کد_خسارت_معوق91">#REF!</definedName>
    <definedName name="کد_خسارت_معوق92" localSheetId="4">#REF!</definedName>
    <definedName name="کد_خسارت_معوق92" localSheetId="0">#REF!</definedName>
    <definedName name="کد_خسارت_معوق92" localSheetId="3">#REF!</definedName>
    <definedName name="کد_خسارت_معوق92" localSheetId="2">#REF!</definedName>
    <definedName name="کد_خسارت_معوق92" localSheetId="6">#REF!</definedName>
    <definedName name="کد_خسارت_معوق92" localSheetId="5">#REF!</definedName>
    <definedName name="کد_خسارت_معوق92" localSheetId="1">#REF!</definedName>
    <definedName name="کد_خسارت_معوق92" localSheetId="7">#REF!</definedName>
    <definedName name="کد_خسارت_معوق92">#REF!</definedName>
    <definedName name="کد_دارایی_ثابت" localSheetId="4">#REF!</definedName>
    <definedName name="کد_دارایی_ثابت" localSheetId="0">#REF!</definedName>
    <definedName name="کد_دارایی_ثابت" localSheetId="3">#REF!</definedName>
    <definedName name="کد_دارایی_ثابت" localSheetId="2">#REF!</definedName>
    <definedName name="کد_دارایی_ثابت" localSheetId="6">#REF!</definedName>
    <definedName name="کد_دارایی_ثابت" localSheetId="5">#REF!</definedName>
    <definedName name="کد_دارایی_ثابت" localSheetId="1">#REF!</definedName>
    <definedName name="کد_دارایی_ثابت" localSheetId="7">#REF!</definedName>
    <definedName name="کد_دارایی_ثابت">#REF!</definedName>
    <definedName name="کد_دفاتر" localSheetId="4">#REF!</definedName>
    <definedName name="کد_دفاتر" localSheetId="0">#REF!</definedName>
    <definedName name="کد_دفاتر" localSheetId="3">#REF!</definedName>
    <definedName name="کد_دفاتر" localSheetId="2">#REF!</definedName>
    <definedName name="کد_دفاتر" localSheetId="6">#REF!</definedName>
    <definedName name="کد_دفاتر" localSheetId="5">#REF!</definedName>
    <definedName name="کد_دفاتر" localSheetId="1">#REF!</definedName>
    <definedName name="کد_دفاتر" localSheetId="7">#REF!</definedName>
    <definedName name="کد_دفاتر">#REF!</definedName>
    <definedName name="کد_ذخیره_برگشتی" localSheetId="4">#REF!</definedName>
    <definedName name="کد_ذخیره_برگشتی" localSheetId="0">#REF!</definedName>
    <definedName name="کد_ذخیره_برگشتی" localSheetId="3">#REF!</definedName>
    <definedName name="کد_ذخیره_برگشتی" localSheetId="2">#REF!</definedName>
    <definedName name="کد_ذخیره_برگشتی" localSheetId="6">#REF!</definedName>
    <definedName name="کد_ذخیره_برگشتی" localSheetId="5">#REF!</definedName>
    <definedName name="کد_ذخیره_برگشتی" localSheetId="1">#REF!</definedName>
    <definedName name="کد_ذخیره_برگشتی" localSheetId="7">#REF!</definedName>
    <definedName name="کد_ذخیره_برگشتی">#REF!</definedName>
    <definedName name="کد_ذخیره_برگشتی_93" localSheetId="4">#REF!</definedName>
    <definedName name="کد_ذخیره_برگشتی_93" localSheetId="0">#REF!</definedName>
    <definedName name="کد_ذخیره_برگشتی_93" localSheetId="3">#REF!</definedName>
    <definedName name="کد_ذخیره_برگشتی_93" localSheetId="2">#REF!</definedName>
    <definedName name="کد_ذخیره_برگشتی_93" localSheetId="6">#REF!</definedName>
    <definedName name="کد_ذخیره_برگشتی_93" localSheetId="5">#REF!</definedName>
    <definedName name="کد_ذخیره_برگشتی_93" localSheetId="1">#REF!</definedName>
    <definedName name="کد_ذخیره_برگشتی_93" localSheetId="7">#REF!</definedName>
    <definedName name="کد_ذخیره_برگشتی_93">#REF!</definedName>
    <definedName name="کد_ذخیره_خسارت_معوق92" localSheetId="4">#REF!</definedName>
    <definedName name="کد_ذخیره_خسارت_معوق92" localSheetId="0">#REF!</definedName>
    <definedName name="کد_ذخیره_خسارت_معوق92" localSheetId="3">#REF!</definedName>
    <definedName name="کد_ذخیره_خسارت_معوق92" localSheetId="2">#REF!</definedName>
    <definedName name="کد_ذخیره_خسارت_معوق92" localSheetId="6">#REF!</definedName>
    <definedName name="کد_ذخیره_خسارت_معوق92" localSheetId="5">#REF!</definedName>
    <definedName name="کد_ذخیره_خسارت_معوق92" localSheetId="1">#REF!</definedName>
    <definedName name="کد_ذخیره_خسارت_معوق92" localSheetId="7">#REF!</definedName>
    <definedName name="کد_ذخیره_خسارت_معوق92">#REF!</definedName>
    <definedName name="کد_ذخیره_خسارت_معوق93" localSheetId="4">#REF!</definedName>
    <definedName name="کد_ذخیره_خسارت_معوق93" localSheetId="0">#REF!</definedName>
    <definedName name="کد_ذخیره_خسارت_معوق93" localSheetId="3">#REF!</definedName>
    <definedName name="کد_ذخیره_خسارت_معوق93" localSheetId="2">#REF!</definedName>
    <definedName name="کد_ذخیره_خسارت_معوق93" localSheetId="6">#REF!</definedName>
    <definedName name="کد_ذخیره_خسارت_معوق93" localSheetId="5">#REF!</definedName>
    <definedName name="کد_ذخیره_خسارت_معوق93" localSheetId="1">#REF!</definedName>
    <definedName name="کد_ذخیره_خسارت_معوق93" localSheetId="7">#REF!</definedName>
    <definedName name="کد_ذخیره_خسارت_معوق93">#REF!</definedName>
    <definedName name="کد_ریسکهای_منقضی_نشده_91" localSheetId="4">#REF!</definedName>
    <definedName name="کد_ریسکهای_منقضی_نشده_91" localSheetId="0">#REF!</definedName>
    <definedName name="کد_ریسکهای_منقضی_نشده_91" localSheetId="3">#REF!</definedName>
    <definedName name="کد_ریسکهای_منقضی_نشده_91" localSheetId="2">#REF!</definedName>
    <definedName name="کد_ریسکهای_منقضی_نشده_91" localSheetId="6">#REF!</definedName>
    <definedName name="کد_ریسکهای_منقضی_نشده_91" localSheetId="5">#REF!</definedName>
    <definedName name="کد_ریسکهای_منقضی_نشده_91" localSheetId="1">#REF!</definedName>
    <definedName name="کد_ریسکهای_منقضی_نشده_91" localSheetId="7">#REF!</definedName>
    <definedName name="کد_ریسکهای_منقضی_نشده_91">#REF!</definedName>
    <definedName name="کد_ریسکهای_منقضی_نشده92" localSheetId="4">#REF!</definedName>
    <definedName name="کد_ریسکهای_منقضی_نشده92" localSheetId="0">#REF!</definedName>
    <definedName name="کد_ریسکهای_منقضی_نشده92" localSheetId="3">#REF!</definedName>
    <definedName name="کد_ریسکهای_منقضی_نشده92" localSheetId="2">#REF!</definedName>
    <definedName name="کد_ریسکهای_منقضی_نشده92" localSheetId="6">#REF!</definedName>
    <definedName name="کد_ریسکهای_منقضی_نشده92" localSheetId="5">#REF!</definedName>
    <definedName name="کد_ریسکهای_منقضی_نشده92" localSheetId="1">#REF!</definedName>
    <definedName name="کد_ریسکهای_منقضی_نشده92" localSheetId="7">#REF!</definedName>
    <definedName name="کد_ریسکهای_منقضی_نشده92">#REF!</definedName>
    <definedName name="کد_شرح_حساب_یادداشت_18_1" localSheetId="4">'[3]یادداشت 1-17'!#REF!</definedName>
    <definedName name="کد_شرح_حساب_یادداشت_18_1" localSheetId="0">'[3]یادداشت 1-17'!#REF!</definedName>
    <definedName name="کد_شرح_حساب_یادداشت_18_1" localSheetId="3">'[3]یادداشت 1-17'!#REF!</definedName>
    <definedName name="کد_شرح_حساب_یادداشت_18_1" localSheetId="2">'[3]یادداشت 1-17'!#REF!</definedName>
    <definedName name="کد_شرح_حساب_یادداشت_18_1" localSheetId="6">'[3]یادداشت 1-17'!#REF!</definedName>
    <definedName name="کد_شرح_حساب_یادداشت_18_1" localSheetId="5">'[3]یادداشت 1-17'!#REF!</definedName>
    <definedName name="کد_شرح_حساب_یادداشت_18_1" localSheetId="1">'[3]یادداشت 1-17'!#REF!</definedName>
    <definedName name="کد_شرح_حساب_یادداشت_18_1" localSheetId="7">'[3]یادداشت 1-17'!#REF!</definedName>
    <definedName name="کد_شرح_حساب_یادداشت_18_1">#REF!</definedName>
    <definedName name="کد_شرح_کلی_عایدنشده_91" localSheetId="4">#REF!</definedName>
    <definedName name="کد_شرح_کلی_عایدنشده_91" localSheetId="0">#REF!</definedName>
    <definedName name="کد_شرح_کلی_عایدنشده_91" localSheetId="3">#REF!</definedName>
    <definedName name="کد_شرح_کلی_عایدنشده_91" localSheetId="2">#REF!</definedName>
    <definedName name="کد_شرح_کلی_عایدنشده_91" localSheetId="6">#REF!</definedName>
    <definedName name="کد_شرح_کلی_عایدنشده_91" localSheetId="5">#REF!</definedName>
    <definedName name="کد_شرح_کلی_عایدنشده_91" localSheetId="1">#REF!</definedName>
    <definedName name="کد_شرح_کلی_عایدنشده_91" localSheetId="7">#REF!</definedName>
    <definedName name="کد_شرح_کلی_عایدنشده_91">#REF!</definedName>
    <definedName name="کد_شرح_کلی_عایدنشده92" localSheetId="4">#REF!</definedName>
    <definedName name="کد_شرح_کلی_عایدنشده92" localSheetId="0">#REF!</definedName>
    <definedName name="کد_شرح_کلی_عایدنشده92" localSheetId="3">#REF!</definedName>
    <definedName name="کد_شرح_کلی_عایدنشده92" localSheetId="2">#REF!</definedName>
    <definedName name="کد_شرح_کلی_عایدنشده92" localSheetId="6">#REF!</definedName>
    <definedName name="کد_شرح_کلی_عایدنشده92" localSheetId="5">#REF!</definedName>
    <definedName name="کد_شرح_کلی_عایدنشده92" localSheetId="1">#REF!</definedName>
    <definedName name="کد_شرح_کلی_عایدنشده92" localSheetId="7">#REF!</definedName>
    <definedName name="کد_شرح_کلی_عایدنشده92">#REF!</definedName>
    <definedName name="کد_شرح_یادداشت_18_2" localSheetId="4">#REF!</definedName>
    <definedName name="کد_شرح_یادداشت_18_2" localSheetId="0">#REF!</definedName>
    <definedName name="کد_شرح_یادداشت_18_2" localSheetId="3">#REF!</definedName>
    <definedName name="کد_شرح_یادداشت_18_2" localSheetId="2">#REF!</definedName>
    <definedName name="کد_شرح_یادداشت_18_2" localSheetId="6">#REF!</definedName>
    <definedName name="کد_شرح_یادداشت_18_2" localSheetId="5">#REF!</definedName>
    <definedName name="کد_شرح_یادداشت_18_2" localSheetId="1">#REF!</definedName>
    <definedName name="کد_شرح_یادداشت_18_2" localSheetId="7">#REF!</definedName>
    <definedName name="کد_شرح_یادداشت_18_2">#REF!</definedName>
    <definedName name="کد_شرکتهای_بیمه_بدهکار" localSheetId="4">#REF!</definedName>
    <definedName name="کد_شرکتهای_بیمه_بدهکار" localSheetId="0">#REF!</definedName>
    <definedName name="کد_شرکتهای_بیمه_بدهکار" localSheetId="3">#REF!</definedName>
    <definedName name="کد_شرکتهای_بیمه_بدهکار" localSheetId="2">#REF!</definedName>
    <definedName name="کد_شرکتهای_بیمه_بدهکار" localSheetId="6">#REF!</definedName>
    <definedName name="کد_شرکتهای_بیمه_بدهکار" localSheetId="5">#REF!</definedName>
    <definedName name="کد_شرکتهای_بیمه_بدهکار" localSheetId="1">#REF!</definedName>
    <definedName name="کد_شرکتهای_بیمه_بدهکار" localSheetId="7">#REF!</definedName>
    <definedName name="کد_شرکتهای_بیمه_بدهکار">#REF!</definedName>
    <definedName name="کد_شرکتهای_بیمه_بستانکار" localSheetId="4">#REF!</definedName>
    <definedName name="کد_شرکتهای_بیمه_بستانکار" localSheetId="0">#REF!</definedName>
    <definedName name="کد_شرکتهای_بیمه_بستانکار" localSheetId="3">#REF!</definedName>
    <definedName name="کد_شرکتهای_بیمه_بستانکار" localSheetId="2">#REF!</definedName>
    <definedName name="کد_شرکتهای_بیمه_بستانکار" localSheetId="6">#REF!</definedName>
    <definedName name="کد_شرکتهای_بیمه_بستانکار" localSheetId="5">#REF!</definedName>
    <definedName name="کد_شرکتهای_بیمه_بستانکار" localSheetId="1">#REF!</definedName>
    <definedName name="کد_شرکتهای_بیمه_بستانکار" localSheetId="7">#REF!</definedName>
    <definedName name="کد_شرکتهای_بیمه_بستانکار">#REF!</definedName>
    <definedName name="کد_ضمائم_یادداشت43" localSheetId="4">#REF!</definedName>
    <definedName name="کد_ضمائم_یادداشت43" localSheetId="0">#REF!</definedName>
    <definedName name="کد_ضمائم_یادداشت43" localSheetId="3">#REF!</definedName>
    <definedName name="کد_ضمائم_یادداشت43" localSheetId="2">#REF!</definedName>
    <definedName name="کد_ضمائم_یادداشت43" localSheetId="6">#REF!</definedName>
    <definedName name="کد_ضمائم_یادداشت43" localSheetId="5">#REF!</definedName>
    <definedName name="کد_ضمائم_یادداشت43" localSheetId="1">#REF!</definedName>
    <definedName name="کد_ضمائم_یادداشت43" localSheetId="7">#REF!</definedName>
    <definedName name="کد_ضمائم_یادداشت43">#REF!</definedName>
    <definedName name="کد_یادداشت27_اتکایی_اجباری" localSheetId="4">'[3]یادداشت 28'!#REF!</definedName>
    <definedName name="کد_یادداشت27_اتکایی_اجباری" localSheetId="0">'[3]یادداشت 28'!#REF!</definedName>
    <definedName name="کد_یادداشت27_اتکایی_اجباری" localSheetId="3">'[3]یادداشت 28'!#REF!</definedName>
    <definedName name="کد_یادداشت27_اتکایی_اجباری" localSheetId="2">'[3]یادداشت 28'!#REF!</definedName>
    <definedName name="کد_یادداشت27_اتکایی_اجباری" localSheetId="6">'[3]یادداشت 28'!#REF!</definedName>
    <definedName name="کد_یادداشت27_اتکایی_اجباری" localSheetId="5">'[3]یادداشت 28'!#REF!</definedName>
    <definedName name="کد_یادداشت27_اتکایی_اجباری" localSheetId="1">'[3]یادداشت 28'!#REF!</definedName>
    <definedName name="کد_یادداشت27_اتکایی_اجباری" localSheetId="7">'[3]یادداشت 28'!#REF!</definedName>
    <definedName name="کد_یادداشت27_اتکایی_اجباری">#REF!</definedName>
    <definedName name="کد_یادداشت27_اتکایی_اختیاری" localSheetId="4">'[3]یادداشت 28'!#REF!</definedName>
    <definedName name="کد_یادداشت27_اتکایی_اختیاری" localSheetId="0">'[3]یادداشت 28'!#REF!</definedName>
    <definedName name="کد_یادداشت27_اتکایی_اختیاری" localSheetId="3">'[3]یادداشت 28'!#REF!</definedName>
    <definedName name="کد_یادداشت27_اتکایی_اختیاری" localSheetId="2">'[3]یادداشت 28'!#REF!</definedName>
    <definedName name="کد_یادداشت27_اتکایی_اختیاری" localSheetId="6">'[3]یادداشت 28'!#REF!</definedName>
    <definedName name="کد_یادداشت27_اتکایی_اختیاری" localSheetId="5">'[3]یادداشت 28'!#REF!</definedName>
    <definedName name="کد_یادداشت27_اتکایی_اختیاری" localSheetId="1">'[3]یادداشت 28'!#REF!</definedName>
    <definedName name="کد_یادداشت27_اتکایی_اختیاری" localSheetId="7">'[3]یادداشت 28'!#REF!</definedName>
    <definedName name="کد_یادداشت27_اتکایی_اختیاری">#REF!</definedName>
    <definedName name="کد_یادداشت27_خسارتهای_پرداختی">#REF!</definedName>
    <definedName name="کد18_1">#REF!</definedName>
    <definedName name="کد18_ذخیره_برگشتی" localSheetId="4">#REF!</definedName>
    <definedName name="کد18_ذخیره_برگشتی" localSheetId="0">#REF!</definedName>
    <definedName name="کد18_ذخیره_برگشتی" localSheetId="3">#REF!</definedName>
    <definedName name="کد18_ذخیره_برگشتی" localSheetId="2">#REF!</definedName>
    <definedName name="کد18_ذخیره_برگشتی" localSheetId="6">#REF!</definedName>
    <definedName name="کد18_ذخیره_برگشتی" localSheetId="5">#REF!</definedName>
    <definedName name="کد18_ذخیره_برگشتی" localSheetId="1">#REF!</definedName>
    <definedName name="کد18_ذخیره_برگشتی" localSheetId="7">#REF!</definedName>
    <definedName name="کد18_ذخیره_برگشتی">#REF!</definedName>
    <definedName name="کل_حق_بیمه" localSheetId="4">#REF!</definedName>
    <definedName name="کل_حق_بیمه" localSheetId="0">#REF!</definedName>
    <definedName name="کل_حق_بیمه" localSheetId="3">#REF!</definedName>
    <definedName name="کل_حق_بیمه" localSheetId="2">#REF!</definedName>
    <definedName name="کل_حق_بیمه" localSheetId="6">#REF!</definedName>
    <definedName name="کل_حق_بیمه" localSheetId="5">#REF!</definedName>
    <definedName name="کل_حق_بیمه" localSheetId="1">#REF!</definedName>
    <definedName name="کل_حق_بیمه" localSheetId="7">#REF!</definedName>
    <definedName name="کل_حق_بیمه">#REF!</definedName>
    <definedName name="کلی_عایدنشده_ذخیره_حق_بیمه_عایدنشده_91" localSheetId="4">#REF!</definedName>
    <definedName name="کلی_عایدنشده_ذخیره_حق_بیمه_عایدنشده_91" localSheetId="0">#REF!</definedName>
    <definedName name="کلی_عایدنشده_ذخیره_حق_بیمه_عایدنشده_91" localSheetId="3">#REF!</definedName>
    <definedName name="کلی_عایدنشده_ذخیره_حق_بیمه_عایدنشده_91" localSheetId="2">#REF!</definedName>
    <definedName name="کلی_عایدنشده_ذخیره_حق_بیمه_عایدنشده_91" localSheetId="6">#REF!</definedName>
    <definedName name="کلی_عایدنشده_ذخیره_حق_بیمه_عایدنشده_91" localSheetId="5">#REF!</definedName>
    <definedName name="کلی_عایدنشده_ذخیره_حق_بیمه_عایدنشده_91" localSheetId="1">#REF!</definedName>
    <definedName name="کلی_عایدنشده_ذخیره_حق_بیمه_عایدنشده_91" localSheetId="7">#REF!</definedName>
    <definedName name="کلی_عایدنشده_ذخیره_حق_بیمه_عایدنشده_91">#REF!</definedName>
    <definedName name="کلی_عایدنشده_ذخیره_حق_بیمه_عایدنشده92" localSheetId="4">#REF!</definedName>
    <definedName name="کلی_عایدنشده_ذخیره_حق_بیمه_عایدنشده92" localSheetId="0">#REF!</definedName>
    <definedName name="کلی_عایدنشده_ذخیره_حق_بیمه_عایدنشده92" localSheetId="3">#REF!</definedName>
    <definedName name="کلی_عایدنشده_ذخیره_حق_بیمه_عایدنشده92" localSheetId="2">#REF!</definedName>
    <definedName name="کلی_عایدنشده_ذخیره_حق_بیمه_عایدنشده92" localSheetId="6">#REF!</definedName>
    <definedName name="کلی_عایدنشده_ذخیره_حق_بیمه_عایدنشده92" localSheetId="5">#REF!</definedName>
    <definedName name="کلی_عایدنشده_ذخیره_حق_بیمه_عایدنشده92" localSheetId="1">#REF!</definedName>
    <definedName name="کلی_عایدنشده_ذخیره_حق_بیمه_عایدنشده92" localSheetId="7">#REF!</definedName>
    <definedName name="کلی_عایدنشده_ذخیره_حق_بیمه_عایدنشده92">#REF!</definedName>
    <definedName name="کلی_عایدنشده_سهم_بیمه_گران_اتکایی_از_ذخایر91" localSheetId="4">#REF!</definedName>
    <definedName name="کلی_عایدنشده_سهم_بیمه_گران_اتکایی_از_ذخایر91" localSheetId="0">#REF!</definedName>
    <definedName name="کلی_عایدنشده_سهم_بیمه_گران_اتکایی_از_ذخایر91" localSheetId="3">#REF!</definedName>
    <definedName name="کلی_عایدنشده_سهم_بیمه_گران_اتکایی_از_ذخایر91" localSheetId="2">#REF!</definedName>
    <definedName name="کلی_عایدنشده_سهم_بیمه_گران_اتکایی_از_ذخایر91" localSheetId="6">#REF!</definedName>
    <definedName name="کلی_عایدنشده_سهم_بیمه_گران_اتکایی_از_ذخایر91" localSheetId="5">#REF!</definedName>
    <definedName name="کلی_عایدنشده_سهم_بیمه_گران_اتکایی_از_ذخایر91" localSheetId="1">#REF!</definedName>
    <definedName name="کلی_عایدنشده_سهم_بیمه_گران_اتکایی_از_ذخایر91" localSheetId="7">#REF!</definedName>
    <definedName name="کلی_عایدنشده_سهم_بیمه_گران_اتکایی_از_ذخایر91">#REF!</definedName>
    <definedName name="کلی_عایدنشده_سهم_بیمه_گران_اتکایی_از_ذخایر92" localSheetId="4">#REF!</definedName>
    <definedName name="کلی_عایدنشده_سهم_بیمه_گران_اتکایی_از_ذخایر92" localSheetId="0">#REF!</definedName>
    <definedName name="کلی_عایدنشده_سهم_بیمه_گران_اتکایی_از_ذخایر92" localSheetId="3">#REF!</definedName>
    <definedName name="کلی_عایدنشده_سهم_بیمه_گران_اتکایی_از_ذخایر92" localSheetId="2">#REF!</definedName>
    <definedName name="کلی_عایدنشده_سهم_بیمه_گران_اتکایی_از_ذخایر92" localSheetId="6">#REF!</definedName>
    <definedName name="کلی_عایدنشده_سهم_بیمه_گران_اتکایی_از_ذخایر92" localSheetId="5">#REF!</definedName>
    <definedName name="کلی_عایدنشده_سهم_بیمه_گران_اتکایی_از_ذخایر92" localSheetId="1">#REF!</definedName>
    <definedName name="کلی_عایدنشده_سهم_بیمه_گران_اتکایی_از_ذخایر92" localSheetId="7">#REF!</definedName>
    <definedName name="کلی_عایدنشده_سهم_بیمه_گران_اتکایی_از_ذخایر92">#REF!</definedName>
    <definedName name="گ" localSheetId="4">#REF!</definedName>
    <definedName name="گ" localSheetId="0">#REF!</definedName>
    <definedName name="گ" localSheetId="3">#REF!</definedName>
    <definedName name="گ" localSheetId="2">#REF!</definedName>
    <definedName name="گ" localSheetId="6">#REF!</definedName>
    <definedName name="گ" localSheetId="5">#REF!</definedName>
    <definedName name="گ" localSheetId="1">#REF!</definedName>
    <definedName name="گ" localSheetId="7">#REF!</definedName>
    <definedName name="گ">#REF!</definedName>
    <definedName name="ل" localSheetId="4">#REF!</definedName>
    <definedName name="ل" localSheetId="0">#REF!</definedName>
    <definedName name="ل" localSheetId="3">#REF!</definedName>
    <definedName name="ل" localSheetId="2">#REF!</definedName>
    <definedName name="ل" localSheetId="6">#REF!</definedName>
    <definedName name="ل" localSheetId="5">#REF!</definedName>
    <definedName name="ل" localSheetId="1">#REF!</definedName>
    <definedName name="ل" localSheetId="7">#REF!</definedName>
    <definedName name="ل">#REF!</definedName>
    <definedName name="م" localSheetId="4">#REF!</definedName>
    <definedName name="م" localSheetId="0">#REF!</definedName>
    <definedName name="م" localSheetId="3">#REF!</definedName>
    <definedName name="م" localSheetId="2">#REF!</definedName>
    <definedName name="م" localSheetId="6">#REF!</definedName>
    <definedName name="م" localSheetId="5">#REF!</definedName>
    <definedName name="م" localSheetId="1">#REF!</definedName>
    <definedName name="م" localSheetId="7">#REF!</definedName>
    <definedName name="م">#REF!</definedName>
    <definedName name="مانده_بدهکار_تفضیلی113_یادداشت6" localSheetId="4">#REF!</definedName>
    <definedName name="مانده_بدهکار_تفضیلی113_یادداشت6" localSheetId="0">#REF!</definedName>
    <definedName name="مانده_بدهکار_تفضیلی113_یادداشت6" localSheetId="3">#REF!</definedName>
    <definedName name="مانده_بدهکار_تفضیلی113_یادداشت6" localSheetId="2">#REF!</definedName>
    <definedName name="مانده_بدهکار_تفضیلی113_یادداشت6" localSheetId="6">#REF!</definedName>
    <definedName name="مانده_بدهکار_تفضیلی113_یادداشت6" localSheetId="5">#REF!</definedName>
    <definedName name="مانده_بدهکار_تفضیلی113_یادداشت6" localSheetId="1">#REF!</definedName>
    <definedName name="مانده_بدهکار_تفضیلی113_یادداشت6" localSheetId="7">#REF!</definedName>
    <definedName name="مانده_بدهکار_تفضیلی113_یادداشت6">#REF!</definedName>
    <definedName name="مانده_بدهکار_تفضیلی311_یادداشت6" localSheetId="4">#REF!</definedName>
    <definedName name="مانده_بدهکار_تفضیلی311_یادداشت6" localSheetId="0">#REF!</definedName>
    <definedName name="مانده_بدهکار_تفضیلی311_یادداشت6" localSheetId="3">#REF!</definedName>
    <definedName name="مانده_بدهکار_تفضیلی311_یادداشت6" localSheetId="2">#REF!</definedName>
    <definedName name="مانده_بدهکار_تفضیلی311_یادداشت6" localSheetId="6">#REF!</definedName>
    <definedName name="مانده_بدهکار_تفضیلی311_یادداشت6" localSheetId="5">#REF!</definedName>
    <definedName name="مانده_بدهکار_تفضیلی311_یادداشت6" localSheetId="1">#REF!</definedName>
    <definedName name="مانده_بدهکار_تفضیلی311_یادداشت6" localSheetId="7">#REF!</definedName>
    <definedName name="مانده_بدهکار_تفضیلی311_یادداشت6">#REF!</definedName>
    <definedName name="مانده_بستانکار_تفضیلی113_یادداشت6" localSheetId="4">#REF!</definedName>
    <definedName name="مانده_بستانکار_تفضیلی113_یادداشت6" localSheetId="0">#REF!</definedName>
    <definedName name="مانده_بستانکار_تفضیلی113_یادداشت6" localSheetId="3">#REF!</definedName>
    <definedName name="مانده_بستانکار_تفضیلی113_یادداشت6" localSheetId="2">#REF!</definedName>
    <definedName name="مانده_بستانکار_تفضیلی113_یادداشت6" localSheetId="6">#REF!</definedName>
    <definedName name="مانده_بستانکار_تفضیلی113_یادداشت6" localSheetId="5">#REF!</definedName>
    <definedName name="مانده_بستانکار_تفضیلی113_یادداشت6" localSheetId="1">#REF!</definedName>
    <definedName name="مانده_بستانکار_تفضیلی113_یادداشت6" localSheetId="7">#REF!</definedName>
    <definedName name="مانده_بستانکار_تفضیلی113_یادداشت6">#REF!</definedName>
    <definedName name="مانده_بستانکار_تفضیلی311_یادداشت6" localSheetId="4">#REF!</definedName>
    <definedName name="مانده_بستانکار_تفضیلی311_یادداشت6" localSheetId="0">#REF!</definedName>
    <definedName name="مانده_بستانکار_تفضیلی311_یادداشت6" localSheetId="3">#REF!</definedName>
    <definedName name="مانده_بستانکار_تفضیلی311_یادداشت6" localSheetId="2">#REF!</definedName>
    <definedName name="مانده_بستانکار_تفضیلی311_یادداشت6" localSheetId="6">#REF!</definedName>
    <definedName name="مانده_بستانکار_تفضیلی311_یادداشت6" localSheetId="5">#REF!</definedName>
    <definedName name="مانده_بستانکار_تفضیلی311_یادداشت6" localSheetId="1">#REF!</definedName>
    <definedName name="مانده_بستانکار_تفضیلی311_یادداشت6" localSheetId="7">#REF!</definedName>
    <definedName name="مانده_بستانکار_تفضیلی311_یادداشت6">#REF!</definedName>
    <definedName name="مانده_کاربرگ">[2]Sheet2!$G$2:$G$228</definedName>
    <definedName name="معین_مانده_بدهکار" localSheetId="4">#REF!</definedName>
    <definedName name="معین_مانده_بدهکار" localSheetId="0">#REF!</definedName>
    <definedName name="معین_مانده_بدهکار" localSheetId="3">#REF!</definedName>
    <definedName name="معین_مانده_بدهکار" localSheetId="2">#REF!</definedName>
    <definedName name="معین_مانده_بدهکار" localSheetId="6">#REF!</definedName>
    <definedName name="معین_مانده_بدهکار" localSheetId="5">#REF!</definedName>
    <definedName name="معین_مانده_بدهکار" localSheetId="1">#REF!</definedName>
    <definedName name="معین_مانده_بدهکار" localSheetId="7">#REF!</definedName>
    <definedName name="معین_مانده_بدهکار">#REF!</definedName>
    <definedName name="معین_مانده_بستانکار" localSheetId="4">#REF!</definedName>
    <definedName name="معین_مانده_بستانکار" localSheetId="0">#REF!</definedName>
    <definedName name="معین_مانده_بستانکار" localSheetId="3">#REF!</definedName>
    <definedName name="معین_مانده_بستانکار" localSheetId="2">#REF!</definedName>
    <definedName name="معین_مانده_بستانکار" localSheetId="6">#REF!</definedName>
    <definedName name="معین_مانده_بستانکار" localSheetId="5">#REF!</definedName>
    <definedName name="معین_مانده_بستانکار" localSheetId="1">#REF!</definedName>
    <definedName name="معین_مانده_بستانکار" localSheetId="7">#REF!</definedName>
    <definedName name="معین_مانده_بستانکار">#REF!</definedName>
    <definedName name="وروداطلاعات_مانده_بدهکار" localSheetId="4">#REF!</definedName>
    <definedName name="وروداطلاعات_مانده_بدهکار" localSheetId="0">#REF!</definedName>
    <definedName name="وروداطلاعات_مانده_بدهکار" localSheetId="3">#REF!</definedName>
    <definedName name="وروداطلاعات_مانده_بدهکار" localSheetId="2">#REF!</definedName>
    <definedName name="وروداطلاعات_مانده_بدهکار" localSheetId="6">#REF!</definedName>
    <definedName name="وروداطلاعات_مانده_بدهکار" localSheetId="5">#REF!</definedName>
    <definedName name="وروداطلاعات_مانده_بدهکار" localSheetId="1">#REF!</definedName>
    <definedName name="وروداطلاعات_مانده_بدهکار" localSheetId="7">#REF!</definedName>
    <definedName name="وروداطلاعات_مانده_بدهکار">#REF!</definedName>
    <definedName name="وروداطلاعات_مانده_بستانکار" localSheetId="4">#REF!</definedName>
    <definedName name="وروداطلاعات_مانده_بستانکار" localSheetId="0">#REF!</definedName>
    <definedName name="وروداطلاعات_مانده_بستانکار" localSheetId="3">#REF!</definedName>
    <definedName name="وروداطلاعات_مانده_بستانکار" localSheetId="2">#REF!</definedName>
    <definedName name="وروداطلاعات_مانده_بستانکار" localSheetId="6">#REF!</definedName>
    <definedName name="وروداطلاعات_مانده_بستانکار" localSheetId="5">#REF!</definedName>
    <definedName name="وروداطلاعات_مانده_بستانکار" localSheetId="1">#REF!</definedName>
    <definedName name="وروداطلاعات_مانده_بستانکار" localSheetId="7">#REF!</definedName>
    <definedName name="وروداطلاعات_مانده_بستانکار">#REF!</definedName>
    <definedName name="وون_14_ریالی" localSheetId="4">#REF!</definedName>
    <definedName name="وون_14_ریالی" localSheetId="0">#REF!</definedName>
    <definedName name="وون_14_ریالی" localSheetId="3">#REF!</definedName>
    <definedName name="وون_14_ریالی" localSheetId="2">#REF!</definedName>
    <definedName name="وون_14_ریالی" localSheetId="6">#REF!</definedName>
    <definedName name="وون_14_ریالی" localSheetId="5">#REF!</definedName>
    <definedName name="وون_14_ریالی" localSheetId="1">#REF!</definedName>
    <definedName name="وون_14_ریالی" localSheetId="7">#REF!</definedName>
    <definedName name="وون_14_ریالی">#REF!</definedName>
    <definedName name="ه" localSheetId="4">#REF!</definedName>
    <definedName name="ه" localSheetId="0">#REF!</definedName>
    <definedName name="ه" localSheetId="3">#REF!</definedName>
    <definedName name="ه" localSheetId="2">#REF!</definedName>
    <definedName name="ه" localSheetId="6">#REF!</definedName>
    <definedName name="ه" localSheetId="5">#REF!</definedName>
    <definedName name="ه" localSheetId="1">#REF!</definedName>
    <definedName name="ه" localSheetId="7">#REF!</definedName>
    <definedName name="ه">#REF!</definedName>
    <definedName name="ی" localSheetId="4">#REF!</definedName>
    <definedName name="ی" localSheetId="0">#REF!</definedName>
    <definedName name="ی" localSheetId="3">#REF!</definedName>
    <definedName name="ی" localSheetId="2">#REF!</definedName>
    <definedName name="ی" localSheetId="6">#REF!</definedName>
    <definedName name="ی" localSheetId="5">#REF!</definedName>
    <definedName name="ی" localSheetId="1">#REF!</definedName>
    <definedName name="ی" localSheetId="7">#REF!</definedName>
    <definedName name="ی">#REF!</definedName>
    <definedName name="یادداشت_14_ارزی_پوند" localSheetId="4">#REF!</definedName>
    <definedName name="یادداشت_14_ارزی_پوند" localSheetId="0">#REF!</definedName>
    <definedName name="یادداشت_14_ارزی_پوند" localSheetId="3">#REF!</definedName>
    <definedName name="یادداشت_14_ارزی_پوند" localSheetId="2">#REF!</definedName>
    <definedName name="یادداشت_14_ارزی_پوند" localSheetId="6">#REF!</definedName>
    <definedName name="یادداشت_14_ارزی_پوند" localSheetId="5">#REF!</definedName>
    <definedName name="یادداشت_14_ارزی_پوند" localSheetId="1">#REF!</definedName>
    <definedName name="یادداشت_14_ارزی_پوند" localSheetId="7">#REF!</definedName>
    <definedName name="یادداشت_14_ارزی_پوند">#REF!</definedName>
    <definedName name="یادداشت_14_ارزی_پوند_ریالی" localSheetId="4">#REF!</definedName>
    <definedName name="یادداشت_14_ارزی_پوند_ریالی" localSheetId="0">#REF!</definedName>
    <definedName name="یادداشت_14_ارزی_پوند_ریالی" localSheetId="3">#REF!</definedName>
    <definedName name="یادداشت_14_ارزی_پوند_ریالی" localSheetId="2">#REF!</definedName>
    <definedName name="یادداشت_14_ارزی_پوند_ریالی" localSheetId="6">#REF!</definedName>
    <definedName name="یادداشت_14_ارزی_پوند_ریالی" localSheetId="5">#REF!</definedName>
    <definedName name="یادداشت_14_ارزی_پوند_ریالی" localSheetId="1">#REF!</definedName>
    <definedName name="یادداشت_14_ارزی_پوند_ریالی" localSheetId="7">#REF!</definedName>
    <definedName name="یادداشت_14_ارزی_پوند_ریالی">#REF!</definedName>
    <definedName name="یادداشت_14_ارزی_درهم" localSheetId="4">#REF!</definedName>
    <definedName name="یادداشت_14_ارزی_درهم" localSheetId="0">#REF!</definedName>
    <definedName name="یادداشت_14_ارزی_درهم" localSheetId="3">#REF!</definedName>
    <definedName name="یادداشت_14_ارزی_درهم" localSheetId="2">#REF!</definedName>
    <definedName name="یادداشت_14_ارزی_درهم" localSheetId="6">#REF!</definedName>
    <definedName name="یادداشت_14_ارزی_درهم" localSheetId="5">#REF!</definedName>
    <definedName name="یادداشت_14_ارزی_درهم" localSheetId="1">#REF!</definedName>
    <definedName name="یادداشت_14_ارزی_درهم" localSheetId="7">#REF!</definedName>
    <definedName name="یادداشت_14_ارزی_درهم">#REF!</definedName>
    <definedName name="یادداشت_14_ارزی_درهم_ریالی" localSheetId="4">#REF!</definedName>
    <definedName name="یادداشت_14_ارزی_درهم_ریالی" localSheetId="0">#REF!</definedName>
    <definedName name="یادداشت_14_ارزی_درهم_ریالی" localSheetId="3">#REF!</definedName>
    <definedName name="یادداشت_14_ارزی_درهم_ریالی" localSheetId="2">#REF!</definedName>
    <definedName name="یادداشت_14_ارزی_درهم_ریالی" localSheetId="6">#REF!</definedName>
    <definedName name="یادداشت_14_ارزی_درهم_ریالی" localSheetId="5">#REF!</definedName>
    <definedName name="یادداشت_14_ارزی_درهم_ریالی" localSheetId="1">#REF!</definedName>
    <definedName name="یادداشت_14_ارزی_درهم_ریالی" localSheetId="7">#REF!</definedName>
    <definedName name="یادداشت_14_ارزی_درهم_ریالی">#REF!</definedName>
    <definedName name="یادداشت_14_ارزی_دلار" localSheetId="4">#REF!</definedName>
    <definedName name="یادداشت_14_ارزی_دلار" localSheetId="0">#REF!</definedName>
    <definedName name="یادداشت_14_ارزی_دلار" localSheetId="3">#REF!</definedName>
    <definedName name="یادداشت_14_ارزی_دلار" localSheetId="2">#REF!</definedName>
    <definedName name="یادداشت_14_ارزی_دلار" localSheetId="6">#REF!</definedName>
    <definedName name="یادداشت_14_ارزی_دلار" localSheetId="5">#REF!</definedName>
    <definedName name="یادداشت_14_ارزی_دلار" localSheetId="1">#REF!</definedName>
    <definedName name="یادداشت_14_ارزی_دلار" localSheetId="7">#REF!</definedName>
    <definedName name="یادداشت_14_ارزی_دلار">#REF!</definedName>
    <definedName name="یادداشت_14_ارزی_دلار_ریالی" localSheetId="4">#REF!</definedName>
    <definedName name="یادداشت_14_ارزی_دلار_ریالی" localSheetId="0">#REF!</definedName>
    <definedName name="یادداشت_14_ارزی_دلار_ریالی" localSheetId="3">#REF!</definedName>
    <definedName name="یادداشت_14_ارزی_دلار_ریالی" localSheetId="2">#REF!</definedName>
    <definedName name="یادداشت_14_ارزی_دلار_ریالی" localSheetId="6">#REF!</definedName>
    <definedName name="یادداشت_14_ارزی_دلار_ریالی" localSheetId="5">#REF!</definedName>
    <definedName name="یادداشت_14_ارزی_دلار_ریالی" localSheetId="1">#REF!</definedName>
    <definedName name="یادداشت_14_ارزی_دلار_ریالی" localSheetId="7">#REF!</definedName>
    <definedName name="یادداشت_14_ارزی_دلار_ریالی">#REF!</definedName>
    <definedName name="یادداشت_14_ارزی_رینگیت" localSheetId="4">#REF!</definedName>
    <definedName name="یادداشت_14_ارزی_رینگیت" localSheetId="0">#REF!</definedName>
    <definedName name="یادداشت_14_ارزی_رینگیت" localSheetId="3">#REF!</definedName>
    <definedName name="یادداشت_14_ارزی_رینگیت" localSheetId="2">#REF!</definedName>
    <definedName name="یادداشت_14_ارزی_رینگیت" localSheetId="6">#REF!</definedName>
    <definedName name="یادداشت_14_ارزی_رینگیت" localSheetId="5">#REF!</definedName>
    <definedName name="یادداشت_14_ارزی_رینگیت" localSheetId="1">#REF!</definedName>
    <definedName name="یادداشت_14_ارزی_رینگیت" localSheetId="7">#REF!</definedName>
    <definedName name="یادداشت_14_ارزی_رینگیت">#REF!</definedName>
    <definedName name="یادداشت_14_ارزی_رینگیت_ریالی" localSheetId="4">#REF!</definedName>
    <definedName name="یادداشت_14_ارزی_رینگیت_ریالی" localSheetId="0">#REF!</definedName>
    <definedName name="یادداشت_14_ارزی_رینگیت_ریالی" localSheetId="3">#REF!</definedName>
    <definedName name="یادداشت_14_ارزی_رینگیت_ریالی" localSheetId="2">#REF!</definedName>
    <definedName name="یادداشت_14_ارزی_رینگیت_ریالی" localSheetId="6">#REF!</definedName>
    <definedName name="یادداشت_14_ارزی_رینگیت_ریالی" localSheetId="5">#REF!</definedName>
    <definedName name="یادداشت_14_ارزی_رینگیت_ریالی" localSheetId="1">#REF!</definedName>
    <definedName name="یادداشت_14_ارزی_رینگیت_ریالی" localSheetId="7">#REF!</definedName>
    <definedName name="یادداشت_14_ارزی_رینگیت_ریالی">#REF!</definedName>
    <definedName name="یادداشت_14_ارزی_وون" localSheetId="4">#REF!</definedName>
    <definedName name="یادداشت_14_ارزی_وون" localSheetId="0">#REF!</definedName>
    <definedName name="یادداشت_14_ارزی_وون" localSheetId="3">#REF!</definedName>
    <definedName name="یادداشت_14_ارزی_وون" localSheetId="2">#REF!</definedName>
    <definedName name="یادداشت_14_ارزی_وون" localSheetId="6">#REF!</definedName>
    <definedName name="یادداشت_14_ارزی_وون" localSheetId="5">#REF!</definedName>
    <definedName name="یادداشت_14_ارزی_وون" localSheetId="1">#REF!</definedName>
    <definedName name="یادداشت_14_ارزی_وون" localSheetId="7">#REF!</definedName>
    <definedName name="یادداشت_14_ارزی_وون">#REF!</definedName>
    <definedName name="یادداشت_14_ارزی_وون_ریالی" localSheetId="4">#REF!</definedName>
    <definedName name="یادداشت_14_ارزی_وون_ریالی" localSheetId="0">#REF!</definedName>
    <definedName name="یادداشت_14_ارزی_وون_ریالی" localSheetId="3">#REF!</definedName>
    <definedName name="یادداشت_14_ارزی_وون_ریالی" localSheetId="2">#REF!</definedName>
    <definedName name="یادداشت_14_ارزی_وون_ریالی" localSheetId="6">#REF!</definedName>
    <definedName name="یادداشت_14_ارزی_وون_ریالی" localSheetId="5">#REF!</definedName>
    <definedName name="یادداشت_14_ارزی_وون_ریالی" localSheetId="1">#REF!</definedName>
    <definedName name="یادداشت_14_ارزی_وون_ریالی" localSheetId="7">#REF!</definedName>
    <definedName name="یادداشت_14_ارزی_وون_ریالی">#REF!</definedName>
    <definedName name="یادداشت_14_ارزی_یوان" localSheetId="4">#REF!</definedName>
    <definedName name="یادداشت_14_ارزی_یوان" localSheetId="0">#REF!</definedName>
    <definedName name="یادداشت_14_ارزی_یوان" localSheetId="3">#REF!</definedName>
    <definedName name="یادداشت_14_ارزی_یوان" localSheetId="2">#REF!</definedName>
    <definedName name="یادداشت_14_ارزی_یوان" localSheetId="6">#REF!</definedName>
    <definedName name="یادداشت_14_ارزی_یوان" localSheetId="5">#REF!</definedName>
    <definedName name="یادداشت_14_ارزی_یوان" localSheetId="1">#REF!</definedName>
    <definedName name="یادداشت_14_ارزی_یوان" localSheetId="7">#REF!</definedName>
    <definedName name="یادداشت_14_ارزی_یوان">#REF!</definedName>
    <definedName name="یادداشت_14_ارزی_یوان_ریالی" localSheetId="4">#REF!</definedName>
    <definedName name="یادداشت_14_ارزی_یوان_ریالی" localSheetId="0">#REF!</definedName>
    <definedName name="یادداشت_14_ارزی_یوان_ریالی" localSheetId="3">#REF!</definedName>
    <definedName name="یادداشت_14_ارزی_یوان_ریالی" localSheetId="2">#REF!</definedName>
    <definedName name="یادداشت_14_ارزی_یوان_ریالی" localSheetId="6">#REF!</definedName>
    <definedName name="یادداشت_14_ارزی_یوان_ریالی" localSheetId="5">#REF!</definedName>
    <definedName name="یادداشت_14_ارزی_یوان_ریالی" localSheetId="1">#REF!</definedName>
    <definedName name="یادداشت_14_ارزی_یوان_ریالی" localSheetId="7">#REF!</definedName>
    <definedName name="یادداشت_14_ارزی_یوان_ریالی">#REF!</definedName>
    <definedName name="یادداشت_14_ارزی_یورو" localSheetId="4">#REF!</definedName>
    <definedName name="یادداشت_14_ارزی_یورو" localSheetId="0">#REF!</definedName>
    <definedName name="یادداشت_14_ارزی_یورو" localSheetId="3">#REF!</definedName>
    <definedName name="یادداشت_14_ارزی_یورو" localSheetId="2">#REF!</definedName>
    <definedName name="یادداشت_14_ارزی_یورو" localSheetId="6">#REF!</definedName>
    <definedName name="یادداشت_14_ارزی_یورو" localSheetId="5">#REF!</definedName>
    <definedName name="یادداشت_14_ارزی_یورو" localSheetId="1">#REF!</definedName>
    <definedName name="یادداشت_14_ارزی_یورو" localSheetId="7">#REF!</definedName>
    <definedName name="یادداشت_14_ارزی_یورو">#REF!</definedName>
    <definedName name="یادداشت_14_ارزی_یورو_ریالی" localSheetId="4">#REF!</definedName>
    <definedName name="یادداشت_14_ارزی_یورو_ریالی" localSheetId="0">#REF!</definedName>
    <definedName name="یادداشت_14_ارزی_یورو_ریالی" localSheetId="3">#REF!</definedName>
    <definedName name="یادداشت_14_ارزی_یورو_ریالی" localSheetId="2">#REF!</definedName>
    <definedName name="یادداشت_14_ارزی_یورو_ریالی" localSheetId="6">#REF!</definedName>
    <definedName name="یادداشت_14_ارزی_یورو_ریالی" localSheetId="5">#REF!</definedName>
    <definedName name="یادداشت_14_ارزی_یورو_ریالی" localSheetId="1">#REF!</definedName>
    <definedName name="یادداشت_14_ارزی_یورو_ریالی" localSheetId="7">#REF!</definedName>
    <definedName name="یادداشت_14_ارزی_یورو_ریالی">#REF!</definedName>
    <definedName name="یادداشت_14_جمع_کل" localSheetId="4">#REF!</definedName>
    <definedName name="یادداشت_14_جمع_کل" localSheetId="0">#REF!</definedName>
    <definedName name="یادداشت_14_جمع_کل" localSheetId="3">#REF!</definedName>
    <definedName name="یادداشت_14_جمع_کل" localSheetId="2">#REF!</definedName>
    <definedName name="یادداشت_14_جمع_کل" localSheetId="6">#REF!</definedName>
    <definedName name="یادداشت_14_جمع_کل" localSheetId="5">#REF!</definedName>
    <definedName name="یادداشت_14_جمع_کل" localSheetId="1">#REF!</definedName>
    <definedName name="یادداشت_14_جمع_کل" localSheetId="7">#REF!</definedName>
    <definedName name="یادداشت_14_جمع_کل">#REF!</definedName>
    <definedName name="یادداشت_14_کنسرسیوم_ارز_یورو" localSheetId="4">#REF!</definedName>
    <definedName name="یادداشت_14_کنسرسیوم_ارز_یورو" localSheetId="0">#REF!</definedName>
    <definedName name="یادداشت_14_کنسرسیوم_ارز_یورو" localSheetId="3">#REF!</definedName>
    <definedName name="یادداشت_14_کنسرسیوم_ارز_یورو" localSheetId="2">#REF!</definedName>
    <definedName name="یادداشت_14_کنسرسیوم_ارز_یورو" localSheetId="6">#REF!</definedName>
    <definedName name="یادداشت_14_کنسرسیوم_ارز_یورو" localSheetId="5">#REF!</definedName>
    <definedName name="یادداشت_14_کنسرسیوم_ارز_یورو" localSheetId="1">#REF!</definedName>
    <definedName name="یادداشت_14_کنسرسیوم_ارز_یورو" localSheetId="7">#REF!</definedName>
    <definedName name="یادداشت_14_کنسرسیوم_ارز_یورو">#REF!</definedName>
    <definedName name="یادداشت_14_کنسرسیوم_ارز_یورو_ریالی" localSheetId="4">#REF!</definedName>
    <definedName name="یادداشت_14_کنسرسیوم_ارز_یورو_ریالی" localSheetId="0">#REF!</definedName>
    <definedName name="یادداشت_14_کنسرسیوم_ارز_یورو_ریالی" localSheetId="3">#REF!</definedName>
    <definedName name="یادداشت_14_کنسرسیوم_ارز_یورو_ریالی" localSheetId="2">#REF!</definedName>
    <definedName name="یادداشت_14_کنسرسیوم_ارز_یورو_ریالی" localSheetId="6">#REF!</definedName>
    <definedName name="یادداشت_14_کنسرسیوم_ارز_یورو_ریالی" localSheetId="5">#REF!</definedName>
    <definedName name="یادداشت_14_کنسرسیوم_ارز_یورو_ریالی" localSheetId="1">#REF!</definedName>
    <definedName name="یادداشت_14_کنسرسیوم_ارز_یورو_ریالی" localSheetId="7">#REF!</definedName>
    <definedName name="یادداشت_14_کنسرسیوم_ارز_یورو_ریالی">#REF!</definedName>
    <definedName name="یادداشت_14_کنسرسیوم_ریالی" localSheetId="4">#REF!</definedName>
    <definedName name="یادداشت_14_کنسرسیوم_ریالی" localSheetId="0">#REF!</definedName>
    <definedName name="یادداشت_14_کنسرسیوم_ریالی" localSheetId="3">#REF!</definedName>
    <definedName name="یادداشت_14_کنسرسیوم_ریالی" localSheetId="2">#REF!</definedName>
    <definedName name="یادداشت_14_کنسرسیوم_ریالی" localSheetId="6">#REF!</definedName>
    <definedName name="یادداشت_14_کنسرسیوم_ریالی" localSheetId="5">#REF!</definedName>
    <definedName name="یادداشت_14_کنسرسیوم_ریالی" localSheetId="1">#REF!</definedName>
    <definedName name="یادداشت_14_کنسرسیوم_ریالی" localSheetId="7">#REF!</definedName>
    <definedName name="یادداشت_14_کنسرسیوم_ریالی">#REF!</definedName>
    <definedName name="یادداشت_14_مانده_اقلام_ریالی" localSheetId="4">#REF!</definedName>
    <definedName name="یادداشت_14_مانده_اقلام_ریالی" localSheetId="0">#REF!</definedName>
    <definedName name="یادداشت_14_مانده_اقلام_ریالی" localSheetId="3">#REF!</definedName>
    <definedName name="یادداشت_14_مانده_اقلام_ریالی" localSheetId="2">#REF!</definedName>
    <definedName name="یادداشت_14_مانده_اقلام_ریالی" localSheetId="6">#REF!</definedName>
    <definedName name="یادداشت_14_مانده_اقلام_ریالی" localSheetId="5">#REF!</definedName>
    <definedName name="یادداشت_14_مانده_اقلام_ریالی" localSheetId="1">#REF!</definedName>
    <definedName name="یادداشت_14_مانده_اقلام_ریالی" localSheetId="7">#REF!</definedName>
    <definedName name="یادداشت_14_مانده_اقلام_ریالی">#REF!</definedName>
    <definedName name="یادداشت_14_مانده_اقلام_ریالی2" localSheetId="4">#REF!</definedName>
    <definedName name="یادداشت_14_مانده_اقلام_ریالی2" localSheetId="0">#REF!</definedName>
    <definedName name="یادداشت_14_مانده_اقلام_ریالی2" localSheetId="3">#REF!</definedName>
    <definedName name="یادداشت_14_مانده_اقلام_ریالی2" localSheetId="2">#REF!</definedName>
    <definedName name="یادداشت_14_مانده_اقلام_ریالی2" localSheetId="6">#REF!</definedName>
    <definedName name="یادداشت_14_مانده_اقلام_ریالی2" localSheetId="5">#REF!</definedName>
    <definedName name="یادداشت_14_مانده_اقلام_ریالی2" localSheetId="1">#REF!</definedName>
    <definedName name="یادداشت_14_مانده_اقلام_ریالی2" localSheetId="7">#REF!</definedName>
    <definedName name="یادداشت_14_مانده_اقلام_ریالی2">#REF!</definedName>
    <definedName name="یادداشت1_29_مبلغ_جدید" localSheetId="4">#REF!</definedName>
    <definedName name="یادداشت1_29_مبلغ_جدید" localSheetId="0">#REF!</definedName>
    <definedName name="یادداشت1_29_مبلغ_جدید" localSheetId="3">#REF!</definedName>
    <definedName name="یادداشت1_29_مبلغ_جدید" localSheetId="2">#REF!</definedName>
    <definedName name="یادداشت1_29_مبلغ_جدید" localSheetId="6">#REF!</definedName>
    <definedName name="یادداشت1_29_مبلغ_جدید" localSheetId="5">#REF!</definedName>
    <definedName name="یادداشت1_29_مبلغ_جدید" localSheetId="1">#REF!</definedName>
    <definedName name="یادداشت1_29_مبلغ_جدید" localSheetId="7">#REF!</definedName>
    <definedName name="یادداشت1_29_مبلغ_جدید">#REF!</definedName>
    <definedName name="یادداشت25_X" localSheetId="4">#REF!</definedName>
    <definedName name="یادداشت25_X" localSheetId="0">#REF!</definedName>
    <definedName name="یادداشت25_X" localSheetId="3">#REF!</definedName>
    <definedName name="یادداشت25_X" localSheetId="2">#REF!</definedName>
    <definedName name="یادداشت25_X" localSheetId="6">#REF!</definedName>
    <definedName name="یادداشت25_X" localSheetId="5">#REF!</definedName>
    <definedName name="یادداشت25_X" localSheetId="1">#REF!</definedName>
    <definedName name="یادداشت25_X" localSheetId="7">#REF!</definedName>
    <definedName name="یادداشت25_X">#REF!</definedName>
    <definedName name="یادداشت27خسارت_دریافتی_جدید" localSheetId="4">'[3]یادداشت 28'!$I$6:$I$19</definedName>
    <definedName name="یادداشت27خسارت_دریافتی_جدید" localSheetId="0">'[3]یادداشت 28'!$I$6:$I$19</definedName>
    <definedName name="یادداشت27خسارت_دریافتی_جدید" localSheetId="3">'[3]یادداشت 28'!$I$6:$I$19</definedName>
    <definedName name="یادداشت27خسارت_دریافتی_جدید" localSheetId="2">'[3]یادداشت 28'!$I$6:$I$19</definedName>
    <definedName name="یادداشت27خسارت_دریافتی_جدید" localSheetId="6">'[3]یادداشت 28'!$I$6:$I$19</definedName>
    <definedName name="یادداشت27خسارت_دریافتی_جدید" localSheetId="5">'[3]یادداشت 28'!$I$6:$I$19</definedName>
    <definedName name="یادداشت27خسارت_دریافتی_جدید" localSheetId="1">'[3]یادداشت 28'!$I$6:$I$19</definedName>
    <definedName name="یادداشت27خسارت_دریافتی_جدید" localSheetId="7">'[3]یادداشت 28'!$I$6:$I$19</definedName>
    <definedName name="یادداشت27خسارت_دریافتی_جدید">#REF!</definedName>
    <definedName name="یادداشت27خسارتهای_پرداختی_جدید" localSheetId="4">'[3]یادداشت 28'!$C$6:$C$19</definedName>
    <definedName name="یادداشت27خسارتهای_پرداختی_جدید" localSheetId="0">'[3]یادداشت 28'!$C$6:$C$19</definedName>
    <definedName name="یادداشت27خسارتهای_پرداختی_جدید" localSheetId="3">'[3]یادداشت 28'!$C$6:$C$19</definedName>
    <definedName name="یادداشت27خسارتهای_پرداختی_جدید" localSheetId="2">'[3]یادداشت 28'!$C$6:$C$19</definedName>
    <definedName name="یادداشت27خسارتهای_پرداختی_جدید" localSheetId="6">'[3]یادداشت 28'!$C$6:$C$19</definedName>
    <definedName name="یادداشت27خسارتهای_پرداختی_جدید" localSheetId="5">'[3]یادداشت 28'!$C$6:$C$19</definedName>
    <definedName name="یادداشت27خسارتهای_پرداختی_جدید" localSheetId="1">'[3]یادداشت 28'!$C$6:$C$19</definedName>
    <definedName name="یادداشت27خسارتهای_پرداختی_جدید" localSheetId="7">'[3]یادداشت 28'!$C$6:$C$19</definedName>
    <definedName name="یادداشت27خسارتهای_پرداختی_جدید">#REF!</definedName>
    <definedName name="یادداشت28" localSheetId="4">#REF!</definedName>
    <definedName name="یادداشت28" localSheetId="0">#REF!</definedName>
    <definedName name="یادداشت28" localSheetId="3">#REF!</definedName>
    <definedName name="یادداشت28" localSheetId="2">#REF!</definedName>
    <definedName name="یادداشت28" localSheetId="6">#REF!</definedName>
    <definedName name="یادداشت28" localSheetId="5">#REF!</definedName>
    <definedName name="یادداشت28" localSheetId="1">#REF!</definedName>
    <definedName name="یادداشت28" localSheetId="7">#REF!</definedName>
    <definedName name="یادداشت28">#REF!</definedName>
    <definedName name="یادداشت28_جدید" localSheetId="4">#REF!</definedName>
    <definedName name="یادداشت28_جدید" localSheetId="0">#REF!</definedName>
    <definedName name="یادداشت28_جدید" localSheetId="3">#REF!</definedName>
    <definedName name="یادداشت28_جدید" localSheetId="2">#REF!</definedName>
    <definedName name="یادداشت28_جدید" localSheetId="6">#REF!</definedName>
    <definedName name="یادداشت28_جدید" localSheetId="5">#REF!</definedName>
    <definedName name="یادداشت28_جدید" localSheetId="1">#REF!</definedName>
    <definedName name="یادداشت28_جدید" localSheetId="7">#REF!</definedName>
    <definedName name="یادداشت28_جدید">#REF!</definedName>
    <definedName name="یادداشت28مبلغ" localSheetId="4">#REF!</definedName>
    <definedName name="یادداشت28مبلغ" localSheetId="0">#REF!</definedName>
    <definedName name="یادداشت28مبلغ" localSheetId="3">#REF!</definedName>
    <definedName name="یادداشت28مبلغ" localSheetId="2">#REF!</definedName>
    <definedName name="یادداشت28مبلغ" localSheetId="6">#REF!</definedName>
    <definedName name="یادداشت28مبلغ" localSheetId="5">#REF!</definedName>
    <definedName name="یادداشت28مبلغ" localSheetId="1">#REF!</definedName>
    <definedName name="یادداشت28مبلغ" localSheetId="7">#REF!</definedName>
    <definedName name="یادداشت28مبلغ">#REF!</definedName>
    <definedName name="یادداشت29_1" localSheetId="4">#REF!</definedName>
    <definedName name="یادداشت29_1" localSheetId="0">#REF!</definedName>
    <definedName name="یادداشت29_1" localSheetId="3">#REF!</definedName>
    <definedName name="یادداشت29_1" localSheetId="2">#REF!</definedName>
    <definedName name="یادداشت29_1" localSheetId="6">#REF!</definedName>
    <definedName name="یادداشت29_1" localSheetId="5">#REF!</definedName>
    <definedName name="یادداشت29_1" localSheetId="1">#REF!</definedName>
    <definedName name="یادداشت29_1" localSheetId="7">#REF!</definedName>
    <definedName name="یادداشت29_1">#REF!</definedName>
    <definedName name="یادداشت29_2" localSheetId="4">#REF!</definedName>
    <definedName name="یادداشت29_2" localSheetId="0">#REF!</definedName>
    <definedName name="یادداشت29_2" localSheetId="3">#REF!</definedName>
    <definedName name="یادداشت29_2" localSheetId="2">#REF!</definedName>
    <definedName name="یادداشت29_2" localSheetId="6">#REF!</definedName>
    <definedName name="یادداشت29_2" localSheetId="5">#REF!</definedName>
    <definedName name="یادداشت29_2" localSheetId="1">#REF!</definedName>
    <definedName name="یادداشت29_2" localSheetId="7">#REF!</definedName>
    <definedName name="یادداشت29_2">#REF!</definedName>
    <definedName name="یادداشت29_2مبلغ_جدید" localSheetId="4">#REF!</definedName>
    <definedName name="یادداشت29_2مبلغ_جدید" localSheetId="0">#REF!</definedName>
    <definedName name="یادداشت29_2مبلغ_جدید" localSheetId="3">#REF!</definedName>
    <definedName name="یادداشت29_2مبلغ_جدید" localSheetId="2">#REF!</definedName>
    <definedName name="یادداشت29_2مبلغ_جدید" localSheetId="6">#REF!</definedName>
    <definedName name="یادداشت29_2مبلغ_جدید" localSheetId="5">#REF!</definedName>
    <definedName name="یادداشت29_2مبلغ_جدید" localSheetId="1">#REF!</definedName>
    <definedName name="یادداشت29_2مبلغ_جدید" localSheetId="7">#REF!</definedName>
    <definedName name="یادداشت29_2مبلغ_جدید">#REF!</definedName>
    <definedName name="یک" localSheetId="4">#REF!</definedName>
    <definedName name="یک" localSheetId="0">#REF!</definedName>
    <definedName name="یک" localSheetId="3">#REF!</definedName>
    <definedName name="یک" localSheetId="2">#REF!</definedName>
    <definedName name="یک" localSheetId="6">#REF!</definedName>
    <definedName name="یک" localSheetId="5">#REF!</definedName>
    <definedName name="یک" localSheetId="1">#REF!</definedName>
    <definedName name="یک" localSheetId="7">#REF!</definedName>
    <definedName name="یک">#REF!</definedName>
    <definedName name="یوان_14_ریالی" localSheetId="4">#REF!</definedName>
    <definedName name="یوان_14_ریالی" localSheetId="0">#REF!</definedName>
    <definedName name="یوان_14_ریالی" localSheetId="3">#REF!</definedName>
    <definedName name="یوان_14_ریالی" localSheetId="2">#REF!</definedName>
    <definedName name="یوان_14_ریالی" localSheetId="6">#REF!</definedName>
    <definedName name="یوان_14_ریالی" localSheetId="5">#REF!</definedName>
    <definedName name="یوان_14_ریالی" localSheetId="1">#REF!</definedName>
    <definedName name="یوان_14_ریالی" localSheetId="7">#REF!</definedName>
    <definedName name="یوان_14_ریال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7" i="9" l="1"/>
  <c r="N77" i="9"/>
  <c r="M77" i="9"/>
  <c r="L77" i="9"/>
  <c r="K77" i="9"/>
  <c r="P76" i="9"/>
  <c r="Q75" i="9"/>
  <c r="Q77" i="9" s="1"/>
  <c r="Q80" i="9" s="1"/>
  <c r="P75" i="9"/>
  <c r="P74" i="9"/>
  <c r="P73" i="9"/>
  <c r="P72" i="9"/>
  <c r="P71" i="9"/>
  <c r="P70" i="9"/>
  <c r="P69" i="9"/>
  <c r="P65" i="9"/>
  <c r="P64" i="9"/>
  <c r="P63" i="9"/>
  <c r="P62" i="9"/>
  <c r="P61" i="9"/>
  <c r="P60" i="9"/>
  <c r="P59" i="9"/>
  <c r="Q58" i="9"/>
  <c r="P58" i="9"/>
  <c r="P57" i="9"/>
  <c r="P56" i="9"/>
  <c r="P55" i="9"/>
  <c r="P54" i="9"/>
  <c r="P53" i="9"/>
  <c r="P52" i="9"/>
  <c r="P51" i="9"/>
  <c r="P48" i="9"/>
  <c r="P47" i="9"/>
  <c r="P46" i="9"/>
  <c r="P43" i="9"/>
  <c r="P42" i="9"/>
  <c r="P41" i="9"/>
  <c r="P40" i="9"/>
  <c r="P37" i="9"/>
  <c r="P33" i="9"/>
  <c r="P32" i="9"/>
  <c r="P31" i="9"/>
  <c r="P30" i="9"/>
  <c r="P27" i="9"/>
  <c r="P26" i="9"/>
  <c r="P25" i="9"/>
  <c r="P24" i="9"/>
  <c r="P23" i="9"/>
  <c r="P22" i="9"/>
  <c r="P21" i="9"/>
  <c r="P20" i="9"/>
  <c r="P19" i="9"/>
  <c r="P18" i="9"/>
  <c r="P17" i="9"/>
  <c r="P16" i="9"/>
  <c r="P13" i="9"/>
  <c r="P12" i="9"/>
  <c r="P11" i="9"/>
  <c r="P10" i="9"/>
  <c r="P9" i="9"/>
  <c r="P8" i="9"/>
  <c r="P7" i="9"/>
  <c r="P6" i="9"/>
  <c r="P5" i="9"/>
  <c r="P4" i="9"/>
  <c r="P77" i="9" s="1"/>
  <c r="P80" i="9" s="1"/>
  <c r="Q81" i="9" l="1"/>
  <c r="I14" i="8" l="1"/>
  <c r="I15" i="8" s="1"/>
  <c r="E19" i="7"/>
  <c r="G19" i="7" s="1"/>
  <c r="F10" i="1" s="1"/>
  <c r="J8" i="7"/>
  <c r="D7" i="7"/>
  <c r="D8" i="7" s="1"/>
  <c r="F8" i="7" s="1"/>
  <c r="G8" i="7" s="1"/>
  <c r="E8" i="6"/>
  <c r="G8" i="6" s="1"/>
  <c r="H8" i="6" s="1"/>
  <c r="E7" i="6"/>
  <c r="G7" i="6" s="1"/>
  <c r="H7" i="6" s="1"/>
  <c r="H9" i="6" s="1"/>
  <c r="H10" i="6" s="1"/>
  <c r="F8" i="1" s="1"/>
  <c r="L26" i="5"/>
  <c r="J26" i="5"/>
  <c r="I26" i="5"/>
  <c r="F26" i="5"/>
  <c r="D26" i="5"/>
  <c r="C26" i="5"/>
  <c r="L25" i="5"/>
  <c r="J25" i="5"/>
  <c r="I25" i="5"/>
  <c r="K25" i="5" s="1"/>
  <c r="M25" i="5" s="1"/>
  <c r="E14" i="4" s="1"/>
  <c r="F25" i="5"/>
  <c r="D25" i="5"/>
  <c r="C25" i="5"/>
  <c r="E25" i="5" s="1"/>
  <c r="G25" i="5" s="1"/>
  <c r="E13" i="4" s="1"/>
  <c r="L24" i="5"/>
  <c r="J24" i="5"/>
  <c r="I24" i="5"/>
  <c r="K24" i="5" s="1"/>
  <c r="F24" i="5"/>
  <c r="D24" i="5"/>
  <c r="E24" i="5" s="1"/>
  <c r="G24" i="5" s="1"/>
  <c r="E11" i="4" s="1"/>
  <c r="C24" i="5"/>
  <c r="L23" i="5"/>
  <c r="J23" i="5"/>
  <c r="I23" i="5"/>
  <c r="F23" i="5"/>
  <c r="D23" i="5"/>
  <c r="C23" i="5"/>
  <c r="E23" i="5" s="1"/>
  <c r="G23" i="5" s="1"/>
  <c r="L22" i="5"/>
  <c r="J22" i="5"/>
  <c r="I22" i="5"/>
  <c r="K22" i="5" s="1"/>
  <c r="F22" i="5"/>
  <c r="D22" i="5"/>
  <c r="C22" i="5"/>
  <c r="L21" i="5"/>
  <c r="J21" i="5"/>
  <c r="I21" i="5"/>
  <c r="F21" i="5"/>
  <c r="D21" i="5"/>
  <c r="C21" i="5"/>
  <c r="L20" i="5"/>
  <c r="J20" i="5"/>
  <c r="I20" i="5"/>
  <c r="K20" i="5" s="1"/>
  <c r="F20" i="5"/>
  <c r="D20" i="5"/>
  <c r="C20" i="5"/>
  <c r="L19" i="5"/>
  <c r="J19" i="5"/>
  <c r="I19" i="5"/>
  <c r="F19" i="5"/>
  <c r="D19" i="5"/>
  <c r="C19" i="5"/>
  <c r="E19" i="5" s="1"/>
  <c r="L18" i="5"/>
  <c r="J18" i="5"/>
  <c r="I18" i="5"/>
  <c r="F18" i="5"/>
  <c r="D18" i="5"/>
  <c r="C18" i="5"/>
  <c r="L17" i="5"/>
  <c r="J17" i="5"/>
  <c r="I17" i="5"/>
  <c r="F17" i="5"/>
  <c r="D17" i="5"/>
  <c r="C17" i="5"/>
  <c r="E17" i="5" s="1"/>
  <c r="G17" i="5" s="1"/>
  <c r="E17" i="3" s="1"/>
  <c r="L16" i="5"/>
  <c r="J16" i="5"/>
  <c r="I16" i="5"/>
  <c r="K16" i="5" s="1"/>
  <c r="F16" i="5"/>
  <c r="D16" i="5"/>
  <c r="C16" i="5"/>
  <c r="L15" i="5"/>
  <c r="J15" i="5"/>
  <c r="I15" i="5"/>
  <c r="F15" i="5"/>
  <c r="D15" i="5"/>
  <c r="C15" i="5"/>
  <c r="E15" i="5" s="1"/>
  <c r="G15" i="5" s="1"/>
  <c r="E13" i="3" s="1"/>
  <c r="L14" i="5"/>
  <c r="J14" i="5"/>
  <c r="I14" i="5"/>
  <c r="K14" i="5" s="1"/>
  <c r="F14" i="5"/>
  <c r="D14" i="5"/>
  <c r="C14" i="5"/>
  <c r="L13" i="5"/>
  <c r="J13" i="5"/>
  <c r="K13" i="5" s="1"/>
  <c r="M13" i="5" s="1"/>
  <c r="I13" i="5"/>
  <c r="F13" i="5"/>
  <c r="D13" i="5"/>
  <c r="C13" i="5"/>
  <c r="G35" i="2"/>
  <c r="D28" i="2"/>
  <c r="C28" i="2"/>
  <c r="C26" i="2"/>
  <c r="C25" i="2"/>
  <c r="D24" i="2"/>
  <c r="C24" i="2"/>
  <c r="C23" i="2"/>
  <c r="E20" i="2" s="1"/>
  <c r="D22" i="2"/>
  <c r="C22" i="2"/>
  <c r="D21" i="2"/>
  <c r="C21" i="2"/>
  <c r="D20" i="2"/>
  <c r="C20" i="2"/>
  <c r="D19" i="2"/>
  <c r="C19" i="2"/>
  <c r="D18" i="2"/>
  <c r="C18" i="2"/>
  <c r="C16" i="2"/>
  <c r="C15" i="2"/>
  <c r="C14" i="2"/>
  <c r="G19" i="2" s="1"/>
  <c r="C13" i="2"/>
  <c r="M12" i="2"/>
  <c r="F12" i="2"/>
  <c r="D12" i="2"/>
  <c r="C12" i="2"/>
  <c r="C11" i="2"/>
  <c r="D10" i="2"/>
  <c r="D17" i="2" s="1"/>
  <c r="C10" i="2"/>
  <c r="C9" i="2"/>
  <c r="I8" i="2"/>
  <c r="I12" i="2" s="1"/>
  <c r="I17" i="2" s="1"/>
  <c r="C8" i="2"/>
  <c r="C7" i="2"/>
  <c r="H11" i="1"/>
  <c r="M14" i="5" l="1"/>
  <c r="E12" i="3" s="1"/>
  <c r="M20" i="5"/>
  <c r="E24" i="3" s="1"/>
  <c r="D27" i="5"/>
  <c r="G13" i="3"/>
  <c r="H13" i="3" s="1"/>
  <c r="K15" i="5"/>
  <c r="M15" i="5" s="1"/>
  <c r="E14" i="3" s="1"/>
  <c r="K21" i="5"/>
  <c r="M21" i="5" s="1"/>
  <c r="E26" i="3" s="1"/>
  <c r="C34" i="2"/>
  <c r="M22" i="5"/>
  <c r="E8" i="4" s="1"/>
  <c r="K23" i="5"/>
  <c r="M23" i="5" s="1"/>
  <c r="E16" i="5"/>
  <c r="G16" i="5" s="1"/>
  <c r="E15" i="3" s="1"/>
  <c r="K17" i="5"/>
  <c r="M17" i="5" s="1"/>
  <c r="E18" i="3" s="1"/>
  <c r="G17" i="3" s="1"/>
  <c r="H17" i="3" s="1"/>
  <c r="K19" i="5"/>
  <c r="M19" i="5" s="1"/>
  <c r="E24" i="4" s="1"/>
  <c r="E10" i="4"/>
  <c r="E20" i="4"/>
  <c r="F27" i="5"/>
  <c r="L27" i="5"/>
  <c r="E18" i="5"/>
  <c r="G18" i="5" s="1"/>
  <c r="E26" i="5"/>
  <c r="G26" i="5" s="1"/>
  <c r="E15" i="4" s="1"/>
  <c r="I27" i="5"/>
  <c r="G19" i="5"/>
  <c r="E23" i="4" s="1"/>
  <c r="G23" i="4" s="1"/>
  <c r="H23" i="4" s="1"/>
  <c r="E20" i="5"/>
  <c r="G20" i="5" s="1"/>
  <c r="E23" i="3" s="1"/>
  <c r="G23" i="3" s="1"/>
  <c r="H23" i="3" s="1"/>
  <c r="M24" i="5"/>
  <c r="E12" i="4" s="1"/>
  <c r="G11" i="4" s="1"/>
  <c r="H11" i="4" s="1"/>
  <c r="F7" i="7"/>
  <c r="G7" i="7" s="1"/>
  <c r="G9" i="7" s="1"/>
  <c r="G10" i="7" s="1"/>
  <c r="I9" i="7" s="1"/>
  <c r="I10" i="7" s="1"/>
  <c r="C17" i="2"/>
  <c r="E17" i="2" s="1"/>
  <c r="C30" i="2"/>
  <c r="C35" i="2"/>
  <c r="M16" i="5"/>
  <c r="E16" i="3" s="1"/>
  <c r="E32" i="2"/>
  <c r="G32" i="2" s="1"/>
  <c r="E13" i="5"/>
  <c r="G13" i="5" s="1"/>
  <c r="J27" i="5"/>
  <c r="E14" i="5"/>
  <c r="G14" i="5" s="1"/>
  <c r="E11" i="3" s="1"/>
  <c r="G11" i="3" s="1"/>
  <c r="H11" i="3" s="1"/>
  <c r="K18" i="5"/>
  <c r="M18" i="5" s="1"/>
  <c r="E20" i="3" s="1"/>
  <c r="E21" i="5"/>
  <c r="G21" i="5" s="1"/>
  <c r="E25" i="3" s="1"/>
  <c r="G25" i="3" s="1"/>
  <c r="H25" i="3" s="1"/>
  <c r="E22" i="5"/>
  <c r="G22" i="5" s="1"/>
  <c r="E7" i="4" s="1"/>
  <c r="K26" i="5"/>
  <c r="M26" i="5" s="1"/>
  <c r="E16" i="4" s="1"/>
  <c r="E22" i="3"/>
  <c r="D30" i="2"/>
  <c r="D32" i="2" s="1"/>
  <c r="H6" i="1" s="1"/>
  <c r="H13" i="1" s="1"/>
  <c r="D35" i="2"/>
  <c r="D36" i="2" s="1"/>
  <c r="E10" i="3"/>
  <c r="E19" i="4"/>
  <c r="E9" i="4"/>
  <c r="G9" i="4" s="1"/>
  <c r="H9" i="4" s="1"/>
  <c r="E18" i="4"/>
  <c r="E19" i="3"/>
  <c r="E21" i="4"/>
  <c r="G13" i="4"/>
  <c r="H13" i="4" s="1"/>
  <c r="E34" i="2"/>
  <c r="C27" i="5"/>
  <c r="I34" i="2"/>
  <c r="G19" i="3" l="1"/>
  <c r="H19" i="3" s="1"/>
  <c r="E21" i="3"/>
  <c r="G21" i="3" s="1"/>
  <c r="H21" i="3" s="1"/>
  <c r="E22" i="4"/>
  <c r="G7" i="4"/>
  <c r="H7" i="4" s="1"/>
  <c r="C36" i="2"/>
  <c r="G15" i="4"/>
  <c r="H15" i="4" s="1"/>
  <c r="J34" i="2"/>
  <c r="K27" i="5"/>
  <c r="C32" i="2"/>
  <c r="M27" i="5"/>
  <c r="G19" i="4"/>
  <c r="H19" i="4" s="1"/>
  <c r="E27" i="5"/>
  <c r="G15" i="3"/>
  <c r="H15" i="3" s="1"/>
  <c r="F9" i="1"/>
  <c r="F6" i="1"/>
  <c r="E10" i="8"/>
  <c r="E9" i="3"/>
  <c r="G9" i="3" s="1"/>
  <c r="G27" i="5"/>
  <c r="E17" i="4"/>
  <c r="G17" i="4" s="1"/>
  <c r="G21" i="4"/>
  <c r="H21" i="4" s="1"/>
  <c r="H9" i="3" l="1"/>
  <c r="H27" i="3" s="1"/>
  <c r="H6" i="4" s="1"/>
  <c r="J12" i="3"/>
  <c r="J9" i="3"/>
  <c r="H17" i="4"/>
  <c r="G29" i="4"/>
  <c r="G31" i="4" s="1"/>
  <c r="H25" i="4" l="1"/>
  <c r="H26" i="4" s="1"/>
  <c r="F7" i="1" s="1"/>
  <c r="F11" i="1" s="1"/>
  <c r="F13" i="1" s="1"/>
  <c r="A10" i="8" s="1"/>
</calcChain>
</file>

<file path=xl/comments1.xml><?xml version="1.0" encoding="utf-8"?>
<comments xmlns="http://schemas.openxmlformats.org/spreadsheetml/2006/main">
  <authors>
    <author>فاطمه بحری پورهژیری</author>
  </authors>
  <commentLis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فاطمه بحری پورهژیری:اسناد حقوقی
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فاطمه بحری پورهژیری:</t>
        </r>
        <r>
          <rPr>
            <sz val="9"/>
            <color indexed="81"/>
            <rFont val="Tahoma"/>
            <family val="2"/>
          </rPr>
          <t xml:space="preserve">
واریزی نامشخص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فاطمه بحری پورهژیری:</t>
        </r>
        <r>
          <rPr>
            <sz val="9"/>
            <color indexed="81"/>
            <rFont val="Tahoma"/>
            <family val="2"/>
          </rPr>
          <t xml:space="preserve">
سایر ذخایر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فاطمه بحری پورهژیری:
ثالث و منافع</t>
        </r>
      </text>
    </comment>
  </commentList>
</comments>
</file>

<file path=xl/sharedStrings.xml><?xml version="1.0" encoding="utf-8"?>
<sst xmlns="http://schemas.openxmlformats.org/spreadsheetml/2006/main" count="896" uniqueCount="534">
  <si>
    <t>صورت توانگری مالی</t>
  </si>
  <si>
    <t>عنوان</t>
  </si>
  <si>
    <t xml:space="preserve"> یادداشت</t>
  </si>
  <si>
    <t xml:space="preserve">مقدار ریسک </t>
  </si>
  <si>
    <t>سال 1399</t>
  </si>
  <si>
    <t xml:space="preserve">سال 1398 
</t>
  </si>
  <si>
    <t>میلیون ریال</t>
  </si>
  <si>
    <t>سرمایه موجود</t>
  </si>
  <si>
    <t>ریسک بیمه‏‏‏گری (R1)</t>
  </si>
  <si>
    <t xml:space="preserve"> 5-1</t>
  </si>
  <si>
    <t>ریسک بازار (R2)</t>
  </si>
  <si>
    <t xml:space="preserve"> 5-2</t>
  </si>
  <si>
    <t>ریسک اعتبار (R3)</t>
  </si>
  <si>
    <t xml:space="preserve"> 5-3</t>
  </si>
  <si>
    <t>ریسک نقدینگی (R4)</t>
  </si>
  <si>
    <t xml:space="preserve"> 5-4</t>
  </si>
  <si>
    <t>مبلغ سرمایه الزامی (RBC)</t>
  </si>
  <si>
    <t>نسبت توانگری مالی</t>
  </si>
  <si>
    <t>4 - نحوه محاسبه مبلغ سرمایه موجود</t>
  </si>
  <si>
    <t xml:space="preserve">جدول محاسبه مبلغ سرمايه موجود به شرح زیر می‏باشد:                                                                              </t>
  </si>
  <si>
    <t>(مبالغ به میلیون ريال)</t>
  </si>
  <si>
    <t>شرح</t>
  </si>
  <si>
    <t>سال 1398</t>
  </si>
  <si>
    <t>صورت مالی سال 1396</t>
  </si>
  <si>
    <t>مبلغ</t>
  </si>
  <si>
    <t>توانگری1397</t>
  </si>
  <si>
    <t xml:space="preserve">دارایي‏ها </t>
  </si>
  <si>
    <t>موجودي نقد</t>
  </si>
  <si>
    <t>سرمايه‏گذاري‌هاي كوتاه‌مدت</t>
  </si>
  <si>
    <t>مطالبات راکد طبق بند 4 گزارش حسابرس</t>
  </si>
  <si>
    <t>مطالبات راکد</t>
  </si>
  <si>
    <t>مطالبات از بيمه‌گزاران و نمايندگان</t>
  </si>
  <si>
    <t>ذ م م یادداشت 5</t>
  </si>
  <si>
    <t>مطالبات از بيمه‌گران و بيمه‌گران اتكایي</t>
  </si>
  <si>
    <t>ذ م م یادداشت 7</t>
  </si>
  <si>
    <t>ساير حساب‌ها و اسناد دريافتني</t>
  </si>
  <si>
    <t>واریزی نامشخص یادداشت 4-5</t>
  </si>
  <si>
    <t>ذ.م.م</t>
  </si>
  <si>
    <t>سهم بيمه‌گران اتكایي از ذخاير فني</t>
  </si>
  <si>
    <t>کسری ذ.م.م</t>
  </si>
  <si>
    <t>مطالبات بلند‌مدت</t>
  </si>
  <si>
    <t>سرمايه‏گذاري‌هاي بلند‌مدت (ملک - سپرده‌های بانکی )</t>
  </si>
  <si>
    <t>اسناد سررسید گذشته حقوقی شده</t>
  </si>
  <si>
    <t>دارایي‌هاي ثابت مشهود</t>
  </si>
  <si>
    <t>واریزی نامشخص</t>
  </si>
  <si>
    <t>سایر دارایی ها</t>
  </si>
  <si>
    <t>جمع</t>
  </si>
  <si>
    <t>بدهي‏ها</t>
  </si>
  <si>
    <t>بدهي به بيمه‌گزاران و نمايندگان</t>
  </si>
  <si>
    <t>بدهي به بيمه‌گران و بيمه‏گران اتكایي</t>
  </si>
  <si>
    <t>ساير حساب‌ها و اسناد پرداختني</t>
  </si>
  <si>
    <t>مالیات پرداختنی</t>
  </si>
  <si>
    <t>سود سهام پرداختنی</t>
  </si>
  <si>
    <t xml:space="preserve">ذخایر حق‌بيمه </t>
  </si>
  <si>
    <t>ذخيره خسارت معوق</t>
  </si>
  <si>
    <t>ذخيره ريسك‌هاي منقضي نشده</t>
  </si>
  <si>
    <t>ساير ذخاير فني</t>
  </si>
  <si>
    <t>حق بيمه سال‌هاي آتي</t>
  </si>
  <si>
    <t>ذخيره مزاياي پايان خدمت كاركنان</t>
  </si>
  <si>
    <t xml:space="preserve">ساير بدهي‏ها </t>
  </si>
  <si>
    <t xml:space="preserve">جمع </t>
  </si>
  <si>
    <t xml:space="preserve">مازاد ارزش روز نسبت به ارزش دفتري دارایي هاي ثابت </t>
  </si>
  <si>
    <t>سرمايه موجود (دارایي - بدهي + مازاد ارزش روز نسبت به ارزش دفتري دارایي‏هاي ثابت)</t>
  </si>
  <si>
    <r>
      <t xml:space="preserve"> مطابق با بند 7 ماده 1 آیین نامه شماره 69 شورای عالی بیمه:</t>
    </r>
    <r>
      <rPr>
        <u/>
        <sz val="11"/>
        <color theme="1"/>
        <rFont val="B Mitra"/>
        <charset val="178"/>
      </rPr>
      <t xml:space="preserve">
دارایي‏هاي جاري</t>
    </r>
    <r>
      <rPr>
        <sz val="11"/>
        <color theme="1"/>
        <rFont val="B Mitra"/>
        <charset val="178"/>
      </rPr>
      <t>: شامل مجموع موجـودی نقد، سرمایه‏گذاری‏های کوتاه مدت، مطالبات از بیمه‌گزاران و نمایندگان، مطالبات از بیمه‏گران و بیمه‌گران اتکایی، سایر حساب‌ها و اسناد دریافتنی (اسنـاد دارای حداکـثر دو سال سررسیـد)، سهم بیمه‏گـران اتکایـی از ذخایـر فنـی و سپرده‌های بانکی و اوراق مشارکت ذیل سرمایه‏گذاری بلند‌مدت می‏باشد.</t>
    </r>
  </si>
  <si>
    <r>
      <t xml:space="preserve"> مطابق با بند 8 ماده 1 آیین نامه شماره 69 شورای عالی بیمه:</t>
    </r>
    <r>
      <rPr>
        <u/>
        <sz val="11"/>
        <color theme="1"/>
        <rFont val="B Mitra"/>
        <charset val="178"/>
      </rPr>
      <t xml:space="preserve">
بدهي‌هاي جاري</t>
    </r>
    <r>
      <rPr>
        <sz val="11"/>
        <color theme="1"/>
        <rFont val="B Mitra"/>
        <charset val="178"/>
      </rPr>
      <t>: شامل مجموع بدهی به بیمه‌گزاران و نمایندگان، بدهـی به بیمه‌گـران و بیمه‏گران اتکایی، سایر حساب‌ها و اسناد پرداختنی و ذخیره خسارت معوق می‏باشد.</t>
    </r>
  </si>
  <si>
    <t>تفاوت (بدهی جاری منهای دارایی جاری)</t>
  </si>
  <si>
    <t>4-1- کلیه اموال شرکت از طریق کارشناسان رسمی دادگستری ارزیابی گردیده و بر اساس بند 6 ماده 1 آیین‏نامه شماره 69 مصوب شورایعالی بیمه دارایی‏های قابل قبول شامل دارایی‏های موسسه بیمه بر اساس صورت‏های مالی مصوب بجز دارایی‏های نامشهود آن از قبیل سرقفلی، حق امتیاز، حق اختراع و علامت تجاری می‏باشد.</t>
  </si>
  <si>
    <t xml:space="preserve"> 5 - نحوه محاسبه مبلغ سرمایه الزامی</t>
  </si>
  <si>
    <t>5-1 - نحوه محاسبه ریسک بیمه‏گری (R1):</t>
  </si>
  <si>
    <t>(مبالغ به میلیون ریال)</t>
  </si>
  <si>
    <t>نوع ريسك</t>
  </si>
  <si>
    <t>R1</t>
  </si>
  <si>
    <t>رشته بيمه</t>
  </si>
  <si>
    <t>ریسک‌نما</t>
  </si>
  <si>
    <t>(1)</t>
  </si>
  <si>
    <t>(2)</t>
  </si>
  <si>
    <t>(3)</t>
  </si>
  <si>
    <t>(4)</t>
  </si>
  <si>
    <t>مقادیر ریسک‌نما</t>
  </si>
  <si>
    <t>ضریب ریسک (درصد)</t>
  </si>
  <si>
    <t xml:space="preserve">حاصل (1)*(2) 
هر کدام که بزرگتر است </t>
  </si>
  <si>
    <t>مجذور (3)</t>
  </si>
  <si>
    <t>بيمه‏گري</t>
  </si>
  <si>
    <t>آتش‌سوزی</t>
  </si>
  <si>
    <t>حق‌بیمه عاید‌شده سهم نگهداری</t>
  </si>
  <si>
    <t>خسارت واقع‌شده سهم نگهداری</t>
  </si>
  <si>
    <t>باربری</t>
  </si>
  <si>
    <t>حوادث</t>
  </si>
  <si>
    <t>اتومبیل</t>
  </si>
  <si>
    <t>حوادث راننده</t>
  </si>
  <si>
    <t>بدنه</t>
  </si>
  <si>
    <t>ثالث</t>
  </si>
  <si>
    <t>زندگی</t>
  </si>
  <si>
    <t>درمان</t>
  </si>
  <si>
    <t>بدنه کشتی</t>
  </si>
  <si>
    <t xml:space="preserve"> جمع نقل به صفحه بعد</t>
  </si>
  <si>
    <t>جمع نقل از صفحه قبل</t>
  </si>
  <si>
    <t>هواپیما</t>
  </si>
  <si>
    <t>مهندسی</t>
  </si>
  <si>
    <t>پول</t>
  </si>
  <si>
    <t>مسئولیت</t>
  </si>
  <si>
    <t>سایر</t>
  </si>
  <si>
    <t>حوادث طبیعی فاجعه‌آمیز</t>
  </si>
  <si>
    <t xml:space="preserve">                                                                                                                                                                    جمع ریسک رشته‌ها</t>
  </si>
  <si>
    <t xml:space="preserve">                                                                                                                   کل ریسک بیمه‌گری (R1) = جذر جمع ریسک رشته‌ها</t>
  </si>
  <si>
    <t xml:space="preserve"> 5-1-1 - اطلاعات مورد نیاز جهت محاسبه کل ریسک بیمه‏گری به شرح جدول زیر می‏باشد:</t>
  </si>
  <si>
    <t>حق بیمه عاید شده سهم نگهداری و خسارت واقع شده سهم نگهداری در هر رشته از عملیات بیمه‏ای ( طبق دفاتر) به شرح زیر محاسبه و در ضرایب مقرر طبق آیین‏نامه شماره 69 ضرب شده و از مبالغ حاصل شده هر کدام که بزرگتر باشد انتخاب و مجذور می‏گردد:</t>
  </si>
  <si>
    <t>حق بیمه عاید شده سهم نگهداری= حق بیمه صادره-(حق بیمه اتکایی واگذاری اختیاری+حق بیمه اتکایی واگذاری اجباری+افزایش (کاهش) ذخیره حق بیمه طی سال (سهم نگهداری))</t>
  </si>
  <si>
    <t>خسارت واقع شده سهم نگهداری = خسارت پرداختی-(خسارت‏های دریافتی از بیمه‏گران‏اتکایی اختیاری+خسارت دریافتی از بیمه‏گـران اتکایی اجباری-افزایش (کاهش) ذخیـره خسارت معوق سال (سهم نگهداری))</t>
  </si>
  <si>
    <t>حق بیمه عاید شده سهم نگهداری</t>
  </si>
  <si>
    <t>خسارت واقع شده سهم نگهداری</t>
  </si>
  <si>
    <t>حق بیمه صادره</t>
  </si>
  <si>
    <t>حق بیمه اتکایی</t>
  </si>
  <si>
    <t>حق بیمه 
سهم نگهداری</t>
  </si>
  <si>
    <t>خالص افزایش (کاهش) سهم نگهداری ذخیره حق‌بیمه</t>
  </si>
  <si>
    <t xml:space="preserve">خسارت پرداختی </t>
  </si>
  <si>
    <t>خسارت پرداختی اتکایی</t>
  </si>
  <si>
    <t xml:space="preserve">خسارت پرداختی 
سهم نگهداری </t>
  </si>
  <si>
    <t>خالص افزایش (کاهش) سهم نگهداری ذخیره خسارت</t>
  </si>
  <si>
    <t>(میلیون ریال)</t>
  </si>
  <si>
    <t xml:space="preserve"> یادداشت صورت‏های مالی</t>
  </si>
  <si>
    <t>5</t>
  </si>
  <si>
    <t>-</t>
  </si>
  <si>
    <t>آتش سوزي</t>
  </si>
  <si>
    <t>باربري</t>
  </si>
  <si>
    <t>اتومبيل</t>
  </si>
  <si>
    <t>ثالث و ثالث مازاد</t>
  </si>
  <si>
    <t>زندگي (عمر)</t>
  </si>
  <si>
    <t>بدنه كشتي</t>
  </si>
  <si>
    <t>هواپيما</t>
  </si>
  <si>
    <t>مهندسي</t>
  </si>
  <si>
    <t>ساير</t>
  </si>
  <si>
    <t>5-2 - نحوه محاسبه کل ریسک بازار (R2):</t>
  </si>
  <si>
    <t>R2</t>
  </si>
  <si>
    <t>نوع دارایي</t>
  </si>
  <si>
    <t>یادداشت توضیحی</t>
  </si>
  <si>
    <t>ريسك نما</t>
  </si>
  <si>
    <t>مبلغ ريسك ‌نما</t>
  </si>
  <si>
    <t>ضريب ريسك</t>
  </si>
  <si>
    <t>حاصل 2*1</t>
  </si>
  <si>
    <t>مجذور 3</t>
  </si>
  <si>
    <t>ريسك بازار</t>
  </si>
  <si>
    <t>سهام</t>
  </si>
  <si>
    <t>26-1-1</t>
  </si>
  <si>
    <t>ارزش پرتفوي سهام
(بهاي تمام شده با كسر ذخيره كاهش ارزش) (یادداشت 44)</t>
  </si>
  <si>
    <t>املاك و مستغلات</t>
  </si>
  <si>
    <t>ارزش كل املاك و مستغلات</t>
  </si>
  <si>
    <t xml:space="preserve">                                                                                                                                                   جمع ريسك انواع دارایي‌ها</t>
  </si>
  <si>
    <t xml:space="preserve">                                                                                             كل ريسك بازار(R2)  =  جذر جمع مجذور ريسك انواع دارایی‌ها</t>
  </si>
  <si>
    <t>الف) در محاسبه ریسک بازار مطابق با آیین‏نامه شماره 69 مصوب شورای‏عالی بیمه، فقط ارزش سهام شرکت‏های بورسی، غیر بورسی و املاک و مستغلات (با هدف سرمایه‏گذاری و درآمدزایی) لحاظ گردیده است.</t>
  </si>
  <si>
    <t>ب) مطابق نامه شماره 91/54192 مورخ 1391/12/14 بیمه مرکزی جمهوری اسلامی ایران پرتفوی سهام شرکت‏های بورسی و غیر بورسی بر اساس بهای تمام شده پس از کسر کاهش ارزش انباشته در محاسبات توانگری لحاظ می‏گردد.</t>
  </si>
  <si>
    <t>5-3 - نحوه محاسبه کل ریسک اعتبار (R3):</t>
  </si>
  <si>
    <t>R3</t>
  </si>
  <si>
    <t>نوع مطالبات</t>
  </si>
  <si>
    <t>مبلغ ريسك نما</t>
  </si>
  <si>
    <t xml:space="preserve">ريسك اعتبار </t>
  </si>
  <si>
    <t>مطالبات از خارج از كشور</t>
  </si>
  <si>
    <t>حق بيمه اتكايي اختياري</t>
  </si>
  <si>
    <t>مطالبات از داخل كشور</t>
  </si>
  <si>
    <t xml:space="preserve">ارزش مطالبات از داخل </t>
  </si>
  <si>
    <t xml:space="preserve">                                                                                                                                                                  جمع ريسك انواع اعتبار</t>
  </si>
  <si>
    <t xml:space="preserve">                                                                                                                      كل ريسك اعتبار (R3) = جذر جمع ريسك انواع اعتبار </t>
  </si>
  <si>
    <t>مطالبات از یادداشت‏های توضیحی 21، 22، 24 و 25 صورت‏های مالی استخراج شده است.</t>
  </si>
  <si>
    <t xml:space="preserve">5-4 - نحوه محاسبه کل ریسک نقدینگی (R4): </t>
  </si>
  <si>
    <t>R4</t>
  </si>
  <si>
    <t xml:space="preserve">كل ريسك نقدينگي (R4) </t>
  </si>
  <si>
    <t xml:space="preserve"> ((دارایي جاري - بدهي جاري) ;0) Max</t>
  </si>
  <si>
    <t>طبق آیین نامه 69، تفاضل بدهـی‏های جاری با دارایـی‏های جاری (بدهی‏های جاری - دارایی‌های جاری ) شـرکت با عدد صفر مقایسه شده و عدد بزرگتر انتخاب و با احتساب ضریب در محاسبات منظور می‏شود. لذا با توجه به اینکه تفاضل مزبور منفی (کوچکتر از صفر) بوده است، ریسک فوق الذکر صفر شده و در محاسبات لحاظ نگردیده است.</t>
  </si>
  <si>
    <t xml:space="preserve">   6 - محاسبه نسبت توانگری مالی</t>
  </si>
  <si>
    <t>*</t>
  </si>
  <si>
    <t>مبلغ سرمایه موجود</t>
  </si>
  <si>
    <t>=</t>
  </si>
  <si>
    <t xml:space="preserve">2     2               2                   2                            </t>
  </si>
  <si>
    <t xml:space="preserve">            (9،687،355) + (2،453،888) + (267،645) +(0)</t>
  </si>
  <si>
    <t>وضعیت املاک در اختیار شرکت بیمه سینا مورخ 1399/12/30</t>
  </si>
  <si>
    <t>ارزش دفتری پایان سال 1399(میلیون ريال)</t>
  </si>
  <si>
    <t>ارزش کارشناسی رسمی(میلیون ريال)</t>
  </si>
  <si>
    <t>رديف</t>
  </si>
  <si>
    <t>تاریخ خرید</t>
  </si>
  <si>
    <t>استان</t>
  </si>
  <si>
    <t>شهرستان</t>
  </si>
  <si>
    <t>مشخصات نوع ملک</t>
  </si>
  <si>
    <t>پلاک ثبتی</t>
  </si>
  <si>
    <t>کاربری</t>
  </si>
  <si>
    <t>موقعیت جغرافیایی</t>
  </si>
  <si>
    <t>مساحت</t>
  </si>
  <si>
    <t>زمین</t>
  </si>
  <si>
    <t>ساختمان</t>
  </si>
  <si>
    <t>تاسیسات</t>
  </si>
  <si>
    <t>دارایی درجریان ساخت</t>
  </si>
  <si>
    <t>پیش پرداخت سرمایه ای</t>
  </si>
  <si>
    <t>ارزش دفتری</t>
  </si>
  <si>
    <t>عرصه</t>
  </si>
  <si>
    <t>اعيان</t>
  </si>
  <si>
    <t>83/8/9</t>
  </si>
  <si>
    <t>مركزي</t>
  </si>
  <si>
    <t>اراک</t>
  </si>
  <si>
    <t>دو باب مغازه</t>
  </si>
  <si>
    <t>1890/9-  1890/10</t>
  </si>
  <si>
    <t>تجاری</t>
  </si>
  <si>
    <t>اراک -  بلوار شريعتي-بین فرمانداری و شهرداری- ساختمان هلیا-طبقه همكف قطعة اول و دوم</t>
  </si>
  <si>
    <t>مشاع</t>
  </si>
  <si>
    <t>95/5/17</t>
  </si>
  <si>
    <t>یک باب آپارتمان</t>
  </si>
  <si>
    <t>1890/11/13</t>
  </si>
  <si>
    <t>مسکونی</t>
  </si>
  <si>
    <t>اراک-  بلوار شريعتي-بین فرمانداری و شهرداری- ساختمان هلیا-طبقه همكف قطعة سوم</t>
  </si>
  <si>
    <t>109.32</t>
  </si>
  <si>
    <t>87/5/29</t>
  </si>
  <si>
    <t>خراسان شمالي</t>
  </si>
  <si>
    <t>اسفراين</t>
  </si>
  <si>
    <t>یکباب مغازه و منزل</t>
  </si>
  <si>
    <t>64/243/1110/3352</t>
  </si>
  <si>
    <t xml:space="preserve">تجاری مسکونی </t>
  </si>
  <si>
    <t>اسفراین - خیابان خرمشهر-نبش خرمشهر5 - پلاک 2</t>
  </si>
  <si>
    <t>123</t>
  </si>
  <si>
    <t>87/5/26</t>
  </si>
  <si>
    <t>اصفهان</t>
  </si>
  <si>
    <t>يك باب ساختمان</t>
  </si>
  <si>
    <t>1469/27 و 28 و ...</t>
  </si>
  <si>
    <t>اداری تجاری</t>
  </si>
  <si>
    <t>اصفهان- خ حکیم نظامی انتهای کاشانی بعداز کوچه  رحیمی -پلاک 25</t>
  </si>
  <si>
    <t>238/83</t>
  </si>
  <si>
    <t>511.24</t>
  </si>
  <si>
    <t>83/3/23</t>
  </si>
  <si>
    <t>خوزستان</t>
  </si>
  <si>
    <t>اهواز</t>
  </si>
  <si>
    <t>5/1359</t>
  </si>
  <si>
    <t>اداری</t>
  </si>
  <si>
    <t>اهواز - مجموعه ساختمان های کیانپارس- خیابان شهید چمران-نبش خیابان ششم غربی-پلاک84</t>
  </si>
  <si>
    <t>87.28</t>
  </si>
  <si>
    <t>88/2/15</t>
  </si>
  <si>
    <t>یکباب مغازه</t>
  </si>
  <si>
    <t>829/11006</t>
  </si>
  <si>
    <t>اهواز - خ زیتون کارمندی-بین خ حجت دوست و فردوس- پ28</t>
  </si>
  <si>
    <t>67.16</t>
  </si>
  <si>
    <t>85/6/20</t>
  </si>
  <si>
    <t>ايلام</t>
  </si>
  <si>
    <t>1217/487</t>
  </si>
  <si>
    <t>ایلام - بلوار مدرس- نبش مدرس 12</t>
  </si>
  <si>
    <t>239/5</t>
  </si>
  <si>
    <t>258</t>
  </si>
  <si>
    <t>86/2/10</t>
  </si>
  <si>
    <t>آبادان</t>
  </si>
  <si>
    <t>یک قطعه زمین</t>
  </si>
  <si>
    <t>2271/1و 2 و 3</t>
  </si>
  <si>
    <t>آبادان - خ شهید منتظری نبش خیابان گمرک</t>
  </si>
  <si>
    <t>84/7/10</t>
  </si>
  <si>
    <t>بجنورد</t>
  </si>
  <si>
    <t>173/35</t>
  </si>
  <si>
    <t>بجنورد - بلوار مدرس- جنب کمیته امداد امام خمینی</t>
  </si>
  <si>
    <t>271/35</t>
  </si>
  <si>
    <t>546.5</t>
  </si>
  <si>
    <t>87/1/20</t>
  </si>
  <si>
    <t>هرمزگان</t>
  </si>
  <si>
    <t>بندرعباس</t>
  </si>
  <si>
    <t>106/1333-1179-1334-1180</t>
  </si>
  <si>
    <t>بندرعباس - بلوار امام خمینی- شهر نمایش- روبروی دفتر مرکزی هما- طبقه اول- واحد شرقی(قطعه4)</t>
  </si>
  <si>
    <t>68.68</t>
  </si>
  <si>
    <t>106/1792</t>
  </si>
  <si>
    <t>بندرعباس - بلوار امام خمینی- شهر نمایش- روبروی دفتر مرکزی هما- طبقه اول- واحد غربی (قطعه3)</t>
  </si>
  <si>
    <t>67.11</t>
  </si>
  <si>
    <t>طبقه زیر زمین</t>
  </si>
  <si>
    <t>بندرعباس - بلوار امام خمینی- شهر نمایش- روبروی دفتر مرکزی هما</t>
  </si>
  <si>
    <t>100</t>
  </si>
  <si>
    <t>92/12/13</t>
  </si>
  <si>
    <t>2/220(67)</t>
  </si>
  <si>
    <t>بندرعباس - بلوار امام خمینی - روبروی پارک صفا - گلشهر شمالی</t>
  </si>
  <si>
    <t>297/5</t>
  </si>
  <si>
    <t>1704</t>
  </si>
  <si>
    <t>86/6/19</t>
  </si>
  <si>
    <t>بوشهر</t>
  </si>
  <si>
    <t>326/1</t>
  </si>
  <si>
    <t>بوشهر - خیابان عاشوری- روبروی مسجد قرآن(4 طبقه)</t>
  </si>
  <si>
    <t>64/77</t>
  </si>
  <si>
    <t>335</t>
  </si>
  <si>
    <t>84/7/19</t>
  </si>
  <si>
    <t>خراسان جنوبي</t>
  </si>
  <si>
    <t>بيرجند</t>
  </si>
  <si>
    <t>249/17/6314/7202</t>
  </si>
  <si>
    <t>بیرجند - خیابان مدرس-حدفاصل شهید محلاتی و میدان جماران</t>
  </si>
  <si>
    <t>286/75</t>
  </si>
  <si>
    <t>378.16</t>
  </si>
  <si>
    <t>83/6/5</t>
  </si>
  <si>
    <t>آذربايجان شرقي</t>
  </si>
  <si>
    <t>تبريز</t>
  </si>
  <si>
    <t>یك باب ساختمان</t>
  </si>
  <si>
    <t>1483</t>
  </si>
  <si>
    <t>تبریز - پل منصور- خیابان 24 متری دمشقیه (چای کنار)- روبروی شهرداری- پلاک 22</t>
  </si>
  <si>
    <t>90/2/20</t>
  </si>
  <si>
    <t>تهران</t>
  </si>
  <si>
    <t xml:space="preserve">  یکباب ساختمان 6 طبقه با دو طبقه زیرزمین</t>
  </si>
  <si>
    <t>3104/2008</t>
  </si>
  <si>
    <t>تهران - بلوار میرداماد - بعد از خ نفت شمالی - پلاک 225</t>
  </si>
  <si>
    <t>81/10/3</t>
  </si>
  <si>
    <t>3526 / 6916</t>
  </si>
  <si>
    <t>تهران - شعبه بهشتی - خ شهيد بهشتي نرسيده به ولي عصر ساختمان 309</t>
  </si>
  <si>
    <t>85/6/22</t>
  </si>
  <si>
    <t>6933 / 858</t>
  </si>
  <si>
    <t>تهران - ساختمان سنایی - خ سنائي خ شهيد حسيني (مديري سابق) روبروی بیمارستان تهران</t>
  </si>
  <si>
    <t>85/6/12</t>
  </si>
  <si>
    <t>يكباب آپارتمان و انباري و پاركينگ</t>
  </si>
  <si>
    <t>3467/25604</t>
  </si>
  <si>
    <t>تهران - خ وليعصر بعداز نيايش خ شهيد رحيمي پ 54 واحد 3</t>
  </si>
  <si>
    <t>83/10/29</t>
  </si>
  <si>
    <t>6716 / 537(192)</t>
  </si>
  <si>
    <t>تهران - مجتمع آرام- خ دماوند ايستگاه منصور آباد نبش كوچة صبوري بلوك 704</t>
  </si>
  <si>
    <t>97/4/10</t>
  </si>
  <si>
    <t>یک باب واحد تجاری</t>
  </si>
  <si>
    <t>10481/117</t>
  </si>
  <si>
    <t>تهران - شهرک غرب- میدان صنعت - بلوار فرحزادی - مجتمع تجاری - اداری سینا - طبقه اول- واحد 49</t>
  </si>
  <si>
    <t>1397/12/09</t>
  </si>
  <si>
    <t>شهریار</t>
  </si>
  <si>
    <t>یک دستگاه سوله با کاربری صنعتی</t>
  </si>
  <si>
    <t>پلاک فرعی 5829 از پلاک ثبتی 23اصلی</t>
  </si>
  <si>
    <t>صنعتی</t>
  </si>
  <si>
    <t>تهران-شهریار-صفادشت-شهرک صنعتی صفادشت--بلوار فروردین-نبش 5 شرقی-پلاک 508</t>
  </si>
  <si>
    <t>85/11/2</t>
  </si>
  <si>
    <t>سيستان و بلوچستان</t>
  </si>
  <si>
    <t>چابهار</t>
  </si>
  <si>
    <t>1193/388</t>
  </si>
  <si>
    <t>چابهار - میدان شیلات- جنب پمپ بنزین- طبقه 1</t>
  </si>
  <si>
    <t>حدود 50</t>
  </si>
  <si>
    <t>47.10</t>
  </si>
  <si>
    <t>1193/-/389</t>
  </si>
  <si>
    <t>چابهار - میدان شیلات- جنب پمپ بنزین- طبقه2</t>
  </si>
  <si>
    <t>48.14</t>
  </si>
  <si>
    <t>1193/-/374و375</t>
  </si>
  <si>
    <t>چابهار - میدان شیلات- جنب پمپ بنزین- طبقه3</t>
  </si>
  <si>
    <t>85/2/8</t>
  </si>
  <si>
    <t>گيلان</t>
  </si>
  <si>
    <t>رشت</t>
  </si>
  <si>
    <t>75/9162</t>
  </si>
  <si>
    <t>رشت-  بلوار معلم روبروي استانداري آپارتمان پلاك 343-طبقه 3- واحد 5</t>
  </si>
  <si>
    <t>78.25</t>
  </si>
  <si>
    <t>88/5/24</t>
  </si>
  <si>
    <t>55/2193</t>
  </si>
  <si>
    <t>رشت -گلسار-خیابان دیلمان-بلوار توحید-بلوار گيلان-پروژه نسترن-طبقه اول</t>
  </si>
  <si>
    <t xml:space="preserve"> مشاع</t>
  </si>
  <si>
    <t>134.62</t>
  </si>
  <si>
    <t>95/3/9</t>
  </si>
  <si>
    <t>2635/5</t>
  </si>
  <si>
    <t>رشت - پل بوسار-ساختمان دانا-طبقه همکف-واحد تجاری-شماره4</t>
  </si>
  <si>
    <t>126.5</t>
  </si>
  <si>
    <t>85/5/11</t>
  </si>
  <si>
    <t>زاهدان</t>
  </si>
  <si>
    <t>22976/12</t>
  </si>
  <si>
    <t>اداری مسکونی</t>
  </si>
  <si>
    <t xml:space="preserve">زاهدان - بیست متری فنی و حرفه ای دوم </t>
  </si>
  <si>
    <t>300</t>
  </si>
  <si>
    <t>200</t>
  </si>
  <si>
    <t>87/7/23</t>
  </si>
  <si>
    <t>مازندران</t>
  </si>
  <si>
    <t>ساري</t>
  </si>
  <si>
    <t>144/572/6432,6433/ 10292</t>
  </si>
  <si>
    <t>ساری - خيابان طالقاني جنب بيمارستان حكمت- طبقه ششم - واحد 28</t>
  </si>
  <si>
    <t>59.5</t>
  </si>
  <si>
    <t>84/3/11</t>
  </si>
  <si>
    <t>144/572/6432,6433/ 10268</t>
  </si>
  <si>
    <t>ساری - خيابان طالقاني جنب بيمارستان حكمت-طبقه اول- واحد4</t>
  </si>
  <si>
    <t>144/572/6432,6433/ 10269</t>
  </si>
  <si>
    <t>ساری - خيابان طالقاني جنب بيمارستان حكمت-طبقه اول- واحد5</t>
  </si>
  <si>
    <t>57.5</t>
  </si>
  <si>
    <t>94/9/1</t>
  </si>
  <si>
    <t>یک قطعه زمین به همراه بنای احداثی</t>
  </si>
  <si>
    <t>17968 فرعی 144/862</t>
  </si>
  <si>
    <t>اداری-انتظامی</t>
  </si>
  <si>
    <t>ساری-بلوار طالقانی - نرسیده به پل تجن-مقابل بازار ماهي فروشان</t>
  </si>
  <si>
    <t>997.80</t>
  </si>
  <si>
    <t>540</t>
  </si>
  <si>
    <t>97/4/30</t>
  </si>
  <si>
    <t>قائم شهر</t>
  </si>
  <si>
    <t>سرقفلی یک باب مغازه</t>
  </si>
  <si>
    <t>835 فرعی از 10 اصلی</t>
  </si>
  <si>
    <t>قائمشهر - بلوار کارگر-مقابل یاس69</t>
  </si>
  <si>
    <t>87/10/30</t>
  </si>
  <si>
    <t>ساوه</t>
  </si>
  <si>
    <t>5/160/3183/3554</t>
  </si>
  <si>
    <t>ساوه - بلوار شهید مطهری - نبش کوچه  مطهري 17 و 19 - طبقه دوم - بالاي مؤسسة انصار</t>
  </si>
  <si>
    <t>187</t>
  </si>
  <si>
    <t>86/1/29</t>
  </si>
  <si>
    <t>سمنان</t>
  </si>
  <si>
    <t xml:space="preserve">  آپارتمان طبقة زيرزمين</t>
  </si>
  <si>
    <t>3606/772</t>
  </si>
  <si>
    <t>سمنان -  بلوار معلم - بلوار دانشجو -پلاك 138- زیرزمین</t>
  </si>
  <si>
    <t>254/4</t>
  </si>
  <si>
    <t>142.76</t>
  </si>
  <si>
    <t xml:space="preserve">  آپارتمان طبقة همكف</t>
  </si>
  <si>
    <t>3606/773</t>
  </si>
  <si>
    <t>سمنان -  بلوار معلم - بلوار دانشجو -پلاك 138- همکف</t>
  </si>
  <si>
    <t>170.51</t>
  </si>
  <si>
    <t xml:space="preserve">  آپارتمان طبقة اول</t>
  </si>
  <si>
    <t>3606/576</t>
  </si>
  <si>
    <t>سمنان -  بلوار معلم - بلوار دانشجو -پلاك 138- اول</t>
  </si>
  <si>
    <t>133.33</t>
  </si>
  <si>
    <t>86/3/7</t>
  </si>
  <si>
    <t>چهارمحال و بختياري</t>
  </si>
  <si>
    <t>شهركرد</t>
  </si>
  <si>
    <t>یک باب خانه</t>
  </si>
  <si>
    <t>2/3000</t>
  </si>
  <si>
    <t>شهرکرد - خیابان فارابی- بلوک 48</t>
  </si>
  <si>
    <t>211/20</t>
  </si>
  <si>
    <t>150</t>
  </si>
  <si>
    <t>83/6/7</t>
  </si>
  <si>
    <t>فارس</t>
  </si>
  <si>
    <t>شيراز</t>
  </si>
  <si>
    <t>7106/155</t>
  </si>
  <si>
    <t>شیراز - بلوار زند- طبقه 4</t>
  </si>
  <si>
    <t>102.56</t>
  </si>
  <si>
    <t>86/3/17</t>
  </si>
  <si>
    <t>1703/214-217-220</t>
  </si>
  <si>
    <t>شیراز -بلوار سرباز- سمت چپ ساختمان مجد-طبقه1</t>
  </si>
  <si>
    <t>129/94</t>
  </si>
  <si>
    <t>96.20</t>
  </si>
  <si>
    <t>1703/215-218-221</t>
  </si>
  <si>
    <t>شیراز -بلوار سرباز- سمت چپ ساختمان مجدطبقه2</t>
  </si>
  <si>
    <t>110.27</t>
  </si>
  <si>
    <t>1073/216-219-222</t>
  </si>
  <si>
    <t>شیراز - بلوار سرباز- سمت چپ ساختمان مجد-طبقه3</t>
  </si>
  <si>
    <t>87/5/30</t>
  </si>
  <si>
    <t>شيروان</t>
  </si>
  <si>
    <t>یکباب مغازه و یکباب مسکونی</t>
  </si>
  <si>
    <t>13/2579/4462</t>
  </si>
  <si>
    <t>شیروان - شهرک امام- خیابان جمهوری-نبش جمهوری3- پلاک 50</t>
  </si>
  <si>
    <t>144/37</t>
  </si>
  <si>
    <t>87/8/5</t>
  </si>
  <si>
    <t>عسلويه</t>
  </si>
  <si>
    <t>يك باب ساختمان 4 طبقه</t>
  </si>
  <si>
    <t>29/2838</t>
  </si>
  <si>
    <t>عسلویه - خیابان جمهوری اسلامی- روبروی فلکه</t>
  </si>
  <si>
    <t>قم</t>
  </si>
  <si>
    <t>9479/13</t>
  </si>
  <si>
    <t>قم - خيابان 19 دي -بعد از ميدان جهاد پلاك 708 و 710 -  بر خیابان نیاز</t>
  </si>
  <si>
    <t>86/3/26</t>
  </si>
  <si>
    <t>البرز</t>
  </si>
  <si>
    <t>كرج</t>
  </si>
  <si>
    <t>يك باب خانه</t>
  </si>
  <si>
    <t>157/8912</t>
  </si>
  <si>
    <t>کرج -خیابان طالقانی-بلوار بلال نرسيده به خ 13 آبان كوچة سينا پ 15</t>
  </si>
  <si>
    <t>238</t>
  </si>
  <si>
    <t>كرمان</t>
  </si>
  <si>
    <t>2788/  8845</t>
  </si>
  <si>
    <t>کرمان - خیابان جهاد- نبش جهاد 16-طبقه دوم</t>
  </si>
  <si>
    <t>77.60</t>
  </si>
  <si>
    <t>2788/8846</t>
  </si>
  <si>
    <t>کرمان - خیابان جهاد- نبش جهاد 16-طبقه اول</t>
  </si>
  <si>
    <t>72.90</t>
  </si>
  <si>
    <t>84/5/12</t>
  </si>
  <si>
    <t>كرمانشاه</t>
  </si>
  <si>
    <t>85/15</t>
  </si>
  <si>
    <t>کرمانشاه - خ مصطفي امامي پایین تر از پارك معلم- پلاک 225</t>
  </si>
  <si>
    <t>180 با تعریض</t>
  </si>
  <si>
    <t>1209.25</t>
  </si>
  <si>
    <t>86/4/25</t>
  </si>
  <si>
    <t>لار</t>
  </si>
  <si>
    <t>یک واحد مسکونی-یکباب مغازه</t>
  </si>
  <si>
    <t>14009/192</t>
  </si>
  <si>
    <t>لارستان - بلوار دکتر دادمان-روبروی بیمارستان امام رضا</t>
  </si>
  <si>
    <t>704.2</t>
  </si>
  <si>
    <t>88/11/14</t>
  </si>
  <si>
    <t>مراغه</t>
  </si>
  <si>
    <t>223-1</t>
  </si>
  <si>
    <t>مراغه - مجتمع گلها- طبقه همکف</t>
  </si>
  <si>
    <t>102.92</t>
  </si>
  <si>
    <t>83/9/29</t>
  </si>
  <si>
    <t>خراسان رضوي</t>
  </si>
  <si>
    <t>مشهد</t>
  </si>
  <si>
    <t>یک باب ساختمان</t>
  </si>
  <si>
    <t>4/17044/32917</t>
  </si>
  <si>
    <t>مشهد - بلوار وکیل آباد- بلوار ایرج میرزا25-بلوک97</t>
  </si>
  <si>
    <t>162.8</t>
  </si>
  <si>
    <t>97/2/9</t>
  </si>
  <si>
    <t>همدان</t>
  </si>
  <si>
    <t>ملاير</t>
  </si>
  <si>
    <t>یک باب مغازه و یک واحد مسکونی</t>
  </si>
  <si>
    <t>2160 فرعی از 2 اصلی</t>
  </si>
  <si>
    <t>ملایر - خیابان قائم مقام-نبش کوجه فرید خالقی</t>
  </si>
  <si>
    <t>87/9/26</t>
  </si>
  <si>
    <t>ميانه</t>
  </si>
  <si>
    <t>1/158/2693</t>
  </si>
  <si>
    <t>میانه- ميدان معلم ابتداي خ مصدق ساختمان پاسارگاد ط 2 واحد اول</t>
  </si>
  <si>
    <t>91/7/18</t>
  </si>
  <si>
    <t>نمک آبرود</t>
  </si>
  <si>
    <t>17969 فرعی 144/862</t>
  </si>
  <si>
    <t>شهرک نمک آبرود - پروژه شقایق - بلوک 143- طبقه سوم- واحد شرقی</t>
  </si>
  <si>
    <t>17970 فرعی 144/862</t>
  </si>
  <si>
    <t>شهرک نمک آبرود - پروژه شقایق - بلوک 143- طبقه سوم- واحد غربی</t>
  </si>
  <si>
    <t>92/5/8</t>
  </si>
  <si>
    <t>نمک آبرود - پروژه نرگس 1 طبقه 6 واحد 21</t>
  </si>
  <si>
    <t>84/2/23</t>
  </si>
  <si>
    <t>4207/3</t>
  </si>
  <si>
    <t>همدان - ميدان جهاد نرسيده به چهارراه نظري پلاك 36</t>
  </si>
  <si>
    <t>186/30</t>
  </si>
  <si>
    <t>همدان - میدان آرامگاه بوعلی، مجتمع تجاری سینا،سرقفلی مغازه</t>
  </si>
  <si>
    <t>29.47</t>
  </si>
  <si>
    <t>86/2/1</t>
  </si>
  <si>
    <t>كهكيلويه و بويراحمد</t>
  </si>
  <si>
    <t>ياسوج</t>
  </si>
  <si>
    <t>یکباب خانه و دو باب مغازه متصل</t>
  </si>
  <si>
    <t>635/111</t>
  </si>
  <si>
    <t>یاسوج - خیابان جمهوری اسلامی</t>
  </si>
  <si>
    <t>83/10/24</t>
  </si>
  <si>
    <t>يزد</t>
  </si>
  <si>
    <t>6460/813</t>
  </si>
  <si>
    <t>یزد -  بلوار جمهوري روبروي كوچة حضرت عباس جنب  بانك رفاه</t>
  </si>
  <si>
    <t>146/87</t>
  </si>
  <si>
    <t>409.11</t>
  </si>
  <si>
    <t>98/07/02</t>
  </si>
  <si>
    <t>دزفول</t>
  </si>
  <si>
    <t>28 و 29 فرعی از 1848 اصلی</t>
  </si>
  <si>
    <t xml:space="preserve"> دزفول،خ بهشتي بين خيابان هاي معزي و فجر </t>
  </si>
  <si>
    <t>119/37</t>
  </si>
  <si>
    <t>239</t>
  </si>
  <si>
    <t>99/04/04</t>
  </si>
  <si>
    <t>6921فرعی از 6933 اصلی</t>
  </si>
  <si>
    <t xml:space="preserve"> تهران-بلوار آفريقا-چهارراه جهان كودك-كوچه كمان-پلاك 23</t>
  </si>
  <si>
    <t>975</t>
  </si>
  <si>
    <t xml:space="preserve">5250 </t>
  </si>
  <si>
    <t>99/10/23</t>
  </si>
  <si>
    <t>4827/59 بخش5</t>
  </si>
  <si>
    <t>اصفهان-خیابان چهارباغ بالا-کوچه باغ نگار</t>
  </si>
  <si>
    <t>336/05</t>
  </si>
  <si>
    <t>736</t>
  </si>
  <si>
    <t>99/11/29</t>
  </si>
  <si>
    <t>گیلان</t>
  </si>
  <si>
    <t>بندرانزلی</t>
  </si>
  <si>
    <t>مالکیت و سرقفلی یک باب واحد تجاری</t>
  </si>
  <si>
    <t>24فرعی از 643/11 بخش 8 گیلان</t>
  </si>
  <si>
    <t>گیلان-بندر انزلی-طالب آباد انزلی-مجتمع تجاری مهتاب-طبقه همکف-قطعه 2</t>
  </si>
  <si>
    <t>433/86</t>
  </si>
  <si>
    <t>جمع کل</t>
  </si>
  <si>
    <t xml:space="preserve">وسایل نقلیه </t>
  </si>
  <si>
    <t>اثاثه و منصوبات</t>
  </si>
  <si>
    <t xml:space="preserve">جمع کل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</si>
</sst>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-_ر_ي_ا_ل_ ;_ * #,##0.00\-_ر_ي_ا_ل_ ;_ * &quot;-&quot;??_-_ر_ي_ا_ل_ ;_ @_ "/>
    <numFmt numFmtId="164" formatCode="#,##0.0"/>
    <numFmt numFmtId="165" formatCode="0.0%"/>
    <numFmt numFmtId="166" formatCode="_ * #,##0_-_ر_ي_ا_ل_ ;_ * #,##0\-_ر_ي_ا_ل_ ;_ * &quot;-&quot;??_-_ر_ي_ا_ل_ ;_ @_ "/>
    <numFmt numFmtId="167" formatCode="#,##0_-;\(#,##0\)"/>
    <numFmt numFmtId="168" formatCode="_-* #,##0.00_-;_-* #,##0.00\-;_-* &quot;-&quot;??_-;_-@_-"/>
    <numFmt numFmtId="169" formatCode="_-* #,##0_-;_-* #,##0\-;_-* &quot;-&quot;??_-;_-@_-"/>
    <numFmt numFmtId="170" formatCode="#,##0\ ;[Red]\(#,##0\);\-\ ;"/>
    <numFmt numFmtId="171" formatCode="#,##0_-"/>
    <numFmt numFmtId="172" formatCode="#,##0.0_);\(#,##0.0\)"/>
    <numFmt numFmtId="173" formatCode="#,##0.0000"/>
    <numFmt numFmtId="174" formatCode="#,##0_ ;\-#,##0\ "/>
  </numFmts>
  <fonts count="38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color theme="1"/>
      <name val="B Mitra"/>
      <charset val="178"/>
    </font>
    <font>
      <sz val="14"/>
      <name val="B Mitra"/>
      <charset val="178"/>
    </font>
    <font>
      <sz val="12"/>
      <name val="B Mitra"/>
      <charset val="178"/>
    </font>
    <font>
      <b/>
      <sz val="10"/>
      <name val="B Mitra"/>
      <charset val="178"/>
    </font>
    <font>
      <sz val="10"/>
      <name val="B Mitra"/>
      <charset val="178"/>
    </font>
    <font>
      <sz val="10"/>
      <color theme="1"/>
      <name val="B Mitra"/>
      <charset val="178"/>
    </font>
    <font>
      <sz val="12"/>
      <color theme="1"/>
      <name val="B Mitra"/>
      <charset val="178"/>
    </font>
    <font>
      <b/>
      <sz val="12"/>
      <name val="B Mitra"/>
      <charset val="178"/>
    </font>
    <font>
      <b/>
      <sz val="12"/>
      <color theme="1"/>
      <name val="B Mitra"/>
      <charset val="178"/>
    </font>
    <font>
      <b/>
      <sz val="14"/>
      <name val="B Mitra"/>
      <charset val="178"/>
    </font>
    <font>
      <sz val="11"/>
      <color theme="1"/>
      <name val="B Mitra"/>
      <charset val="178"/>
    </font>
    <font>
      <b/>
      <sz val="12"/>
      <color theme="1"/>
      <name val="B Titr"/>
      <charset val="178"/>
    </font>
    <font>
      <b/>
      <sz val="14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theme="1"/>
      <name val="B Mitra"/>
      <charset val="178"/>
    </font>
    <font>
      <sz val="14"/>
      <color rgb="FFC00000"/>
      <name val="B Mitra"/>
      <charset val="178"/>
    </font>
    <font>
      <u/>
      <sz val="11"/>
      <color theme="1"/>
      <name val="B Mitra"/>
      <charset val="178"/>
    </font>
    <font>
      <sz val="11"/>
      <color rgb="FFFF0000"/>
      <name val="B Mitra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3"/>
      <color theme="1"/>
      <name val="B Mitra"/>
      <charset val="178"/>
    </font>
    <font>
      <sz val="11"/>
      <name val="B Mitra"/>
      <charset val="178"/>
    </font>
    <font>
      <sz val="8"/>
      <name val="B Mitra"/>
      <charset val="178"/>
    </font>
    <font>
      <sz val="9"/>
      <name val="B Mitra"/>
      <charset val="178"/>
    </font>
    <font>
      <b/>
      <sz val="11"/>
      <name val="B Mitra"/>
      <charset val="178"/>
    </font>
    <font>
      <b/>
      <sz val="11"/>
      <color theme="1"/>
      <name val="B Titr"/>
      <charset val="178"/>
    </font>
    <font>
      <sz val="12"/>
      <color theme="1"/>
      <name val="B Titr"/>
      <charset val="178"/>
    </font>
    <font>
      <sz val="14"/>
      <color rgb="FFFF0000"/>
      <name val="B Mitra"/>
      <charset val="178"/>
    </font>
    <font>
      <sz val="11"/>
      <color theme="1"/>
      <name val="Arial"/>
      <family val="2"/>
      <scheme val="minor"/>
    </font>
    <font>
      <b/>
      <sz val="14"/>
      <color theme="1"/>
      <name val="B Nazanin"/>
      <charset val="178"/>
    </font>
    <font>
      <b/>
      <sz val="14"/>
      <name val="B Nazanin"/>
      <charset val="178"/>
    </font>
    <font>
      <b/>
      <sz val="12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20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/>
    <xf numFmtId="168" fontId="1" fillId="0" borderId="0" applyFont="0" applyFill="0" applyBorder="0" applyAlignment="0" applyProtection="0"/>
  </cellStyleXfs>
  <cellXfs count="410">
    <xf numFmtId="0" fontId="0" fillId="0" borderId="0" xfId="0"/>
    <xf numFmtId="0" fontId="2" fillId="0" borderId="0" xfId="0" applyFont="1" applyAlignment="1">
      <alignment horizontal="center" vertical="center" readingOrder="2"/>
    </xf>
    <xf numFmtId="1" fontId="3" fillId="0" borderId="0" xfId="0" applyNumberFormat="1" applyFont="1" applyFill="1" applyBorder="1" applyAlignment="1">
      <alignment horizontal="center" vertical="center" wrapText="1" readingOrder="2"/>
    </xf>
    <xf numFmtId="4" fontId="4" fillId="0" borderId="0" xfId="0" applyNumberFormat="1" applyFont="1" applyFill="1" applyBorder="1" applyAlignment="1">
      <alignment horizontal="center" vertical="center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1" fontId="4" fillId="0" borderId="1" xfId="0" applyNumberFormat="1" applyFont="1" applyFill="1" applyBorder="1" applyAlignment="1">
      <alignment horizontal="center" readingOrder="2"/>
    </xf>
    <xf numFmtId="1" fontId="4" fillId="0" borderId="0" xfId="0" applyNumberFormat="1" applyFont="1" applyFill="1" applyBorder="1" applyAlignment="1">
      <alignment horizontal="center" vertical="center" wrapText="1" readingOrder="2"/>
    </xf>
    <xf numFmtId="1" fontId="5" fillId="0" borderId="0" xfId="0" applyNumberFormat="1" applyFont="1" applyFill="1" applyBorder="1" applyAlignment="1">
      <alignment vertical="center" wrapText="1" readingOrder="2"/>
    </xf>
    <xf numFmtId="1" fontId="5" fillId="0" borderId="0" xfId="0" applyNumberFormat="1" applyFont="1" applyFill="1" applyBorder="1" applyAlignment="1">
      <alignment horizontal="center" vertical="center" wrapText="1" readingOrder="2"/>
    </xf>
    <xf numFmtId="4" fontId="6" fillId="0" borderId="0" xfId="0" applyNumberFormat="1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 vertical="center" readingOrder="2"/>
    </xf>
    <xf numFmtId="164" fontId="4" fillId="0" borderId="0" xfId="0" applyNumberFormat="1" applyFont="1" applyFill="1" applyBorder="1" applyAlignment="1">
      <alignment horizontal="right" vertical="center" wrapText="1" readingOrder="2"/>
    </xf>
    <xf numFmtId="164" fontId="4" fillId="0" borderId="0" xfId="0" applyNumberFormat="1" applyFont="1" applyFill="1" applyBorder="1" applyAlignment="1">
      <alignment horizontal="center" vertical="center" wrapText="1" readingOrder="2"/>
    </xf>
    <xf numFmtId="3" fontId="4" fillId="0" borderId="0" xfId="0" applyNumberFormat="1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 readingOrder="2"/>
    </xf>
    <xf numFmtId="3" fontId="4" fillId="0" borderId="0" xfId="0" applyNumberFormat="1" applyFont="1" applyFill="1" applyBorder="1" applyAlignment="1">
      <alignment horizontal="right" vertical="center" wrapText="1" readingOrder="2"/>
    </xf>
    <xf numFmtId="164" fontId="4" fillId="0" borderId="1" xfId="0" applyNumberFormat="1" applyFont="1" applyFill="1" applyBorder="1" applyAlignment="1">
      <alignment horizontal="right" vertical="center" wrapText="1" readingOrder="2"/>
    </xf>
    <xf numFmtId="164" fontId="9" fillId="0" borderId="0" xfId="0" applyNumberFormat="1" applyFont="1" applyFill="1" applyBorder="1" applyAlignment="1">
      <alignment horizontal="right" vertical="center" wrapText="1" readingOrder="2"/>
    </xf>
    <xf numFmtId="3" fontId="4" fillId="0" borderId="2" xfId="0" applyNumberFormat="1" applyFont="1" applyFill="1" applyBorder="1" applyAlignment="1">
      <alignment horizontal="center" vertical="center" wrapText="1" readingOrder="2"/>
    </xf>
    <xf numFmtId="3" fontId="10" fillId="0" borderId="0" xfId="0" applyNumberFormat="1" applyFont="1" applyAlignment="1">
      <alignment horizontal="center" vertical="center" readingOrder="2"/>
    </xf>
    <xf numFmtId="1" fontId="9" fillId="0" borderId="0" xfId="0" applyNumberFormat="1" applyFont="1" applyFill="1" applyBorder="1" applyAlignment="1">
      <alignment horizontal="center" vertical="center" wrapText="1" readingOrder="2"/>
    </xf>
    <xf numFmtId="10" fontId="4" fillId="0" borderId="3" xfId="2" applyNumberFormat="1" applyFont="1" applyFill="1" applyBorder="1" applyAlignment="1">
      <alignment horizontal="center" vertical="center" wrapText="1" readingOrder="2"/>
    </xf>
    <xf numFmtId="165" fontId="4" fillId="0" borderId="0" xfId="2" applyNumberFormat="1" applyFont="1" applyFill="1" applyBorder="1" applyAlignment="1">
      <alignment horizontal="center" vertical="center" wrapText="1" readingOrder="2"/>
    </xf>
    <xf numFmtId="164" fontId="9" fillId="0" borderId="0" xfId="0" applyNumberFormat="1" applyFont="1" applyFill="1" applyBorder="1" applyAlignment="1">
      <alignment horizontal="center" vertical="center" wrapText="1" readingOrder="2"/>
    </xf>
    <xf numFmtId="10" fontId="9" fillId="0" borderId="0" xfId="0" applyNumberFormat="1" applyFont="1" applyFill="1" applyBorder="1" applyAlignment="1">
      <alignment horizontal="center" vertical="center" wrapText="1" readingOrder="2"/>
    </xf>
    <xf numFmtId="164" fontId="11" fillId="0" borderId="0" xfId="0" applyNumberFormat="1" applyFont="1" applyFill="1" applyBorder="1" applyAlignment="1">
      <alignment horizontal="center" vertical="center" wrapText="1" readingOrder="2"/>
    </xf>
    <xf numFmtId="1" fontId="11" fillId="0" borderId="0" xfId="0" applyNumberFormat="1" applyFont="1" applyFill="1" applyBorder="1" applyAlignment="1">
      <alignment horizontal="center" vertical="center" wrapText="1" readingOrder="2"/>
    </xf>
    <xf numFmtId="10" fontId="11" fillId="0" borderId="0" xfId="0" applyNumberFormat="1" applyFont="1" applyFill="1" applyBorder="1" applyAlignment="1">
      <alignment horizontal="center" vertical="center" wrapText="1" readingOrder="2"/>
    </xf>
    <xf numFmtId="1" fontId="2" fillId="0" borderId="0" xfId="0" applyNumberFormat="1" applyFont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2" fillId="0" borderId="0" xfId="0" applyFont="1" applyFill="1" applyAlignment="1">
      <alignment horizontal="center" vertical="center" readingOrder="2"/>
    </xf>
    <xf numFmtId="0" fontId="13" fillId="0" borderId="0" xfId="0" applyFont="1" applyFill="1" applyBorder="1" applyAlignment="1">
      <alignment horizontal="right" vertical="center" readingOrder="2"/>
    </xf>
    <xf numFmtId="0" fontId="14" fillId="0" borderId="0" xfId="0" applyFont="1" applyFill="1" applyBorder="1" applyAlignment="1">
      <alignment horizontal="center" vertical="center" readingOrder="2"/>
    </xf>
    <xf numFmtId="0" fontId="14" fillId="0" borderId="0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vertical="center" readingOrder="2"/>
    </xf>
    <xf numFmtId="0" fontId="10" fillId="0" borderId="4" xfId="0" applyFont="1" applyFill="1" applyBorder="1" applyAlignment="1">
      <alignment vertical="center" textRotation="90" readingOrder="2"/>
    </xf>
    <xf numFmtId="0" fontId="2" fillId="0" borderId="5" xfId="0" applyFont="1" applyFill="1" applyBorder="1" applyAlignment="1">
      <alignment horizontal="center" readingOrder="2"/>
    </xf>
    <xf numFmtId="0" fontId="8" fillId="0" borderId="5" xfId="0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center" vertical="center" wrapText="1" readingOrder="2"/>
    </xf>
    <xf numFmtId="0" fontId="2" fillId="0" borderId="6" xfId="0" applyFont="1" applyFill="1" applyBorder="1" applyAlignment="1">
      <alignment horizontal="center" vertical="center" readingOrder="2"/>
    </xf>
    <xf numFmtId="0" fontId="8" fillId="0" borderId="8" xfId="0" applyFont="1" applyFill="1" applyBorder="1" applyAlignment="1">
      <alignment vertical="center" readingOrder="2"/>
    </xf>
    <xf numFmtId="3" fontId="8" fillId="0" borderId="8" xfId="0" applyNumberFormat="1" applyFont="1" applyFill="1" applyBorder="1" applyAlignment="1">
      <alignment horizontal="center" vertical="center" readingOrder="2"/>
    </xf>
    <xf numFmtId="3" fontId="2" fillId="0" borderId="9" xfId="0" applyNumberFormat="1" applyFont="1" applyFill="1" applyBorder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 readingOrder="2"/>
    </xf>
    <xf numFmtId="0" fontId="8" fillId="0" borderId="10" xfId="0" applyFont="1" applyFill="1" applyBorder="1" applyAlignment="1">
      <alignment vertical="center" readingOrder="2"/>
    </xf>
    <xf numFmtId="3" fontId="8" fillId="0" borderId="10" xfId="0" applyNumberFormat="1" applyFont="1" applyFill="1" applyBorder="1" applyAlignment="1">
      <alignment horizontal="center" vertical="center" readingOrder="2"/>
    </xf>
    <xf numFmtId="3" fontId="2" fillId="0" borderId="7" xfId="0" applyNumberFormat="1" applyFont="1" applyFill="1" applyBorder="1" applyAlignment="1">
      <alignment horizontal="center" vertical="center" readingOrder="2"/>
    </xf>
    <xf numFmtId="3" fontId="2" fillId="0" borderId="5" xfId="0" applyNumberFormat="1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 readingOrder="2"/>
    </xf>
    <xf numFmtId="3" fontId="2" fillId="0" borderId="0" xfId="0" applyNumberFormat="1" applyFont="1" applyFill="1" applyAlignment="1">
      <alignment horizontal="center" vertical="center" readingOrder="2"/>
    </xf>
    <xf numFmtId="9" fontId="2" fillId="0" borderId="5" xfId="0" applyNumberFormat="1" applyFont="1" applyFill="1" applyBorder="1" applyAlignment="1">
      <alignment horizontal="center" vertical="center" readingOrder="2"/>
    </xf>
    <xf numFmtId="3" fontId="3" fillId="0" borderId="5" xfId="0" applyNumberFormat="1" applyFont="1" applyFill="1" applyBorder="1" applyAlignment="1" applyProtection="1">
      <alignment horizontal="center" vertical="center" shrinkToFit="1" readingOrder="2"/>
      <protection locked="0"/>
    </xf>
    <xf numFmtId="165" fontId="2" fillId="0" borderId="5" xfId="2" applyNumberFormat="1" applyFont="1" applyFill="1" applyBorder="1" applyAlignment="1">
      <alignment horizontal="center" vertical="center" readingOrder="2"/>
    </xf>
    <xf numFmtId="3" fontId="2" fillId="0" borderId="0" xfId="0" applyNumberFormat="1" applyFont="1" applyFill="1" applyBorder="1" applyAlignment="1">
      <alignment horizontal="center" vertical="center" readingOrder="2"/>
    </xf>
    <xf numFmtId="3" fontId="2" fillId="0" borderId="5" xfId="0" applyNumberFormat="1" applyFont="1" applyFill="1" applyBorder="1" applyAlignment="1">
      <alignment horizontal="center" vertical="center" wrapText="1" readingOrder="2"/>
    </xf>
    <xf numFmtId="0" fontId="8" fillId="0" borderId="11" xfId="0" applyFont="1" applyFill="1" applyBorder="1" applyAlignment="1">
      <alignment vertical="center" readingOrder="2"/>
    </xf>
    <xf numFmtId="3" fontId="8" fillId="0" borderId="7" xfId="0" applyNumberFormat="1" applyFont="1" applyFill="1" applyBorder="1" applyAlignment="1">
      <alignment horizontal="center" vertical="center" readingOrder="2"/>
    </xf>
    <xf numFmtId="0" fontId="15" fillId="0" borderId="5" xfId="0" applyFont="1" applyFill="1" applyBorder="1" applyAlignment="1">
      <alignment horizontal="center" vertical="center" readingOrder="2"/>
    </xf>
    <xf numFmtId="3" fontId="15" fillId="0" borderId="5" xfId="0" applyNumberFormat="1" applyFont="1" applyFill="1" applyBorder="1" applyAlignment="1">
      <alignment horizontal="center" vertical="center" readingOrder="2"/>
    </xf>
    <xf numFmtId="3" fontId="16" fillId="0" borderId="0" xfId="0" applyNumberFormat="1" applyFont="1" applyFill="1" applyBorder="1" applyAlignment="1">
      <alignment horizontal="center" vertical="center" readingOrder="2"/>
    </xf>
    <xf numFmtId="9" fontId="2" fillId="0" borderId="0" xfId="0" applyNumberFormat="1" applyFont="1" applyFill="1" applyBorder="1" applyAlignment="1">
      <alignment horizontal="center" vertical="center" readingOrder="2"/>
    </xf>
    <xf numFmtId="3" fontId="17" fillId="0" borderId="0" xfId="0" applyNumberFormat="1" applyFont="1" applyFill="1" applyBorder="1" applyAlignment="1">
      <alignment vertical="center" readingOrder="2"/>
    </xf>
    <xf numFmtId="3" fontId="3" fillId="0" borderId="0" xfId="0" applyNumberFormat="1" applyFont="1" applyFill="1" applyBorder="1" applyAlignment="1">
      <alignment horizontal="center" vertical="center" readingOrder="2"/>
    </xf>
    <xf numFmtId="3" fontId="2" fillId="2" borderId="0" xfId="0" applyNumberFormat="1" applyFont="1" applyFill="1" applyBorder="1" applyAlignment="1">
      <alignment horizontal="center" vertical="center" readingOrder="2"/>
    </xf>
    <xf numFmtId="0" fontId="8" fillId="0" borderId="12" xfId="0" applyFont="1" applyFill="1" applyBorder="1" applyAlignment="1">
      <alignment vertical="center" readingOrder="2"/>
    </xf>
    <xf numFmtId="3" fontId="8" fillId="0" borderId="12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 readingOrder="2"/>
    </xf>
    <xf numFmtId="0" fontId="8" fillId="0" borderId="14" xfId="0" applyFont="1" applyFill="1" applyBorder="1" applyAlignment="1">
      <alignment horizontal="right" vertical="center" readingOrder="2"/>
    </xf>
    <xf numFmtId="3" fontId="8" fillId="0" borderId="14" xfId="0" applyNumberFormat="1" applyFont="1" applyFill="1" applyBorder="1" applyAlignment="1">
      <alignment horizontal="center" vertical="center" readingOrder="2"/>
    </xf>
    <xf numFmtId="166" fontId="2" fillId="0" borderId="0" xfId="1" applyNumberFormat="1" applyFont="1" applyFill="1" applyAlignment="1">
      <alignment horizontal="center" vertical="center" readingOrder="2"/>
    </xf>
    <xf numFmtId="166" fontId="2" fillId="0" borderId="0" xfId="0" applyNumberFormat="1" applyFont="1" applyFill="1" applyAlignment="1">
      <alignment horizontal="center" vertical="center" readingOrder="2"/>
    </xf>
    <xf numFmtId="167" fontId="19" fillId="0" borderId="5" xfId="0" applyNumberFormat="1" applyFont="1" applyFill="1" applyBorder="1" applyAlignment="1" applyProtection="1">
      <alignment horizontal="center" vertical="center" wrapText="1" readingOrder="2"/>
      <protection locked="0"/>
    </xf>
    <xf numFmtId="38" fontId="3" fillId="0" borderId="0" xfId="0" applyNumberFormat="1" applyFont="1" applyFill="1" applyBorder="1" applyAlignment="1">
      <alignment horizontal="center" vertical="center" shrinkToFit="1" readingOrder="2"/>
    </xf>
    <xf numFmtId="37" fontId="2" fillId="0" borderId="0" xfId="0" applyNumberFormat="1" applyFont="1" applyFill="1" applyBorder="1" applyAlignment="1">
      <alignment horizontal="center" vertical="center" readingOrder="2"/>
    </xf>
    <xf numFmtId="0" fontId="12" fillId="0" borderId="0" xfId="0" applyFont="1" applyFill="1" applyBorder="1" applyAlignment="1">
      <alignment horizontal="center" vertical="center" readingOrder="2"/>
    </xf>
    <xf numFmtId="167" fontId="19" fillId="0" borderId="0" xfId="0" applyNumberFormat="1" applyFont="1" applyFill="1" applyBorder="1" applyAlignment="1" applyProtection="1">
      <alignment horizontal="center" vertical="center" wrapText="1" readingOrder="2"/>
      <protection locked="0"/>
    </xf>
    <xf numFmtId="0" fontId="2" fillId="0" borderId="0" xfId="0" applyFont="1" applyFill="1" applyBorder="1" applyAlignment="1">
      <alignment horizontal="center" vertical="center" wrapText="1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2" fillId="0" borderId="0" xfId="0" applyFont="1" applyFill="1" applyAlignment="1">
      <alignment readingOrder="2"/>
    </xf>
    <xf numFmtId="3" fontId="2" fillId="0" borderId="0" xfId="0" applyNumberFormat="1" applyFont="1" applyFill="1" applyAlignment="1">
      <alignment readingOrder="2"/>
    </xf>
    <xf numFmtId="0" fontId="14" fillId="0" borderId="0" xfId="0" applyFont="1" applyFill="1" applyAlignment="1">
      <alignment horizontal="right" vertical="center" readingOrder="2"/>
    </xf>
    <xf numFmtId="0" fontId="2" fillId="0" borderId="0" xfId="0" applyFont="1" applyFill="1" applyBorder="1" applyAlignment="1">
      <alignment vertical="center" readingOrder="2"/>
    </xf>
    <xf numFmtId="49" fontId="8" fillId="0" borderId="5" xfId="0" applyNumberFormat="1" applyFont="1" applyFill="1" applyBorder="1" applyAlignment="1">
      <alignment horizontal="center" vertical="top" readingOrder="2"/>
    </xf>
    <xf numFmtId="164" fontId="8" fillId="0" borderId="5" xfId="0" applyNumberFormat="1" applyFont="1" applyFill="1" applyBorder="1" applyAlignment="1">
      <alignment horizontal="center" vertical="top" readingOrder="2"/>
    </xf>
    <xf numFmtId="0" fontId="22" fillId="0" borderId="5" xfId="0" applyFont="1" applyFill="1" applyBorder="1" applyAlignment="1">
      <alignment horizontal="center" vertical="center" readingOrder="2"/>
    </xf>
    <xf numFmtId="164" fontId="22" fillId="0" borderId="5" xfId="0" applyNumberFormat="1" applyFont="1" applyFill="1" applyBorder="1" applyAlignment="1">
      <alignment horizontal="center" vertical="center" readingOrder="2"/>
    </xf>
    <xf numFmtId="0" fontId="22" fillId="0" borderId="5" xfId="0" applyFont="1" applyFill="1" applyBorder="1" applyAlignment="1">
      <alignment horizontal="center" vertical="center" wrapText="1" readingOrder="2"/>
    </xf>
    <xf numFmtId="0" fontId="8" fillId="0" borderId="17" xfId="0" applyFont="1" applyFill="1" applyBorder="1" applyAlignment="1">
      <alignment horizontal="center" vertical="center" wrapText="1" readingOrder="2"/>
    </xf>
    <xf numFmtId="3" fontId="8" fillId="0" borderId="17" xfId="0" applyNumberFormat="1" applyFont="1" applyFill="1" applyBorder="1" applyAlignment="1">
      <alignment horizontal="center" vertical="center" readingOrder="2"/>
    </xf>
    <xf numFmtId="164" fontId="8" fillId="0" borderId="17" xfId="0" applyNumberFormat="1" applyFont="1" applyFill="1" applyBorder="1" applyAlignment="1">
      <alignment horizontal="center" vertical="center" readingOrder="2"/>
    </xf>
    <xf numFmtId="10" fontId="2" fillId="0" borderId="0" xfId="3" applyNumberFormat="1" applyFont="1" applyFill="1" applyAlignment="1">
      <alignment readingOrder="2"/>
    </xf>
    <xf numFmtId="0" fontId="8" fillId="0" borderId="13" xfId="0" applyFont="1" applyFill="1" applyBorder="1" applyAlignment="1">
      <alignment horizontal="center" vertical="center" wrapText="1" readingOrder="2"/>
    </xf>
    <xf numFmtId="3" fontId="8" fillId="0" borderId="13" xfId="0" applyNumberFormat="1" applyFont="1" applyFill="1" applyBorder="1" applyAlignment="1">
      <alignment horizontal="center" vertical="center" readingOrder="2"/>
    </xf>
    <xf numFmtId="164" fontId="8" fillId="0" borderId="13" xfId="0" applyNumberFormat="1" applyFont="1" applyFill="1" applyBorder="1" applyAlignment="1">
      <alignment horizontal="center" vertical="center" readingOrder="2"/>
    </xf>
    <xf numFmtId="169" fontId="2" fillId="0" borderId="0" xfId="3" applyNumberFormat="1" applyFont="1" applyFill="1" applyAlignment="1">
      <alignment readingOrder="2"/>
    </xf>
    <xf numFmtId="0" fontId="8" fillId="0" borderId="8" xfId="0" applyFont="1" applyFill="1" applyBorder="1" applyAlignment="1">
      <alignment horizontal="center" vertical="center" wrapText="1" readingOrder="2"/>
    </xf>
    <xf numFmtId="164" fontId="8" fillId="0" borderId="8" xfId="0" applyNumberFormat="1" applyFont="1" applyFill="1" applyBorder="1" applyAlignment="1">
      <alignment horizontal="center" vertical="center" readingOrder="2"/>
    </xf>
    <xf numFmtId="0" fontId="8" fillId="0" borderId="12" xfId="0" applyFont="1" applyFill="1" applyBorder="1" applyAlignment="1">
      <alignment horizontal="center" vertical="center" wrapText="1" readingOrder="2"/>
    </xf>
    <xf numFmtId="170" fontId="4" fillId="0" borderId="12" xfId="0" applyNumberFormat="1" applyFont="1" applyFill="1" applyBorder="1" applyAlignment="1">
      <alignment horizontal="center" vertical="center" shrinkToFit="1" readingOrder="2"/>
    </xf>
    <xf numFmtId="164" fontId="4" fillId="0" borderId="12" xfId="0" applyNumberFormat="1" applyFont="1" applyFill="1" applyBorder="1" applyAlignment="1">
      <alignment horizontal="center" vertical="center" shrinkToFit="1" readingOrder="2"/>
    </xf>
    <xf numFmtId="165" fontId="2" fillId="0" borderId="0" xfId="0" applyNumberFormat="1" applyFont="1" applyFill="1" applyAlignment="1">
      <alignment readingOrder="2"/>
    </xf>
    <xf numFmtId="3" fontId="8" fillId="0" borderId="12" xfId="0" applyNumberFormat="1" applyFont="1" applyFill="1" applyBorder="1" applyAlignment="1">
      <alignment horizontal="center" vertical="center" readingOrder="2"/>
    </xf>
    <xf numFmtId="164" fontId="8" fillId="0" borderId="12" xfId="0" applyNumberFormat="1" applyFont="1" applyFill="1" applyBorder="1" applyAlignment="1">
      <alignment horizontal="center" vertical="center" readingOrder="2"/>
    </xf>
    <xf numFmtId="170" fontId="4" fillId="0" borderId="13" xfId="0" applyNumberFormat="1" applyFont="1" applyFill="1" applyBorder="1" applyAlignment="1">
      <alignment horizontal="center" vertical="center" shrinkToFit="1" readingOrder="2"/>
    </xf>
    <xf numFmtId="164" fontId="4" fillId="0" borderId="13" xfId="0" applyNumberFormat="1" applyFont="1" applyFill="1" applyBorder="1" applyAlignment="1">
      <alignment horizontal="center" vertical="center" shrinkToFit="1" readingOrder="2"/>
    </xf>
    <xf numFmtId="0" fontId="10" fillId="0" borderId="0" xfId="0" applyFont="1" applyFill="1" applyBorder="1" applyAlignment="1">
      <alignment horizontal="center" vertical="center" readingOrder="2"/>
    </xf>
    <xf numFmtId="3" fontId="8" fillId="0" borderId="11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Fill="1" applyBorder="1" applyAlignment="1">
      <alignment horizontal="center" vertical="center" readingOrder="2"/>
    </xf>
    <xf numFmtId="0" fontId="8" fillId="0" borderId="1" xfId="0" applyFont="1" applyFill="1" applyBorder="1" applyAlignment="1">
      <alignment horizontal="center" readingOrder="2"/>
    </xf>
    <xf numFmtId="3" fontId="7" fillId="0" borderId="5" xfId="0" applyNumberFormat="1" applyFont="1" applyFill="1" applyBorder="1" applyAlignment="1">
      <alignment horizontal="center" vertical="center" wrapText="1" readingOrder="2"/>
    </xf>
    <xf numFmtId="0" fontId="10" fillId="0" borderId="14" xfId="0" applyFont="1" applyFill="1" applyBorder="1" applyAlignment="1">
      <alignment vertical="center" readingOrder="2"/>
    </xf>
    <xf numFmtId="171" fontId="10" fillId="0" borderId="14" xfId="0" applyNumberFormat="1" applyFont="1" applyFill="1" applyBorder="1" applyAlignment="1">
      <alignment horizontal="center" vertical="center" wrapText="1" readingOrder="2"/>
    </xf>
    <xf numFmtId="37" fontId="8" fillId="0" borderId="17" xfId="0" applyNumberFormat="1" applyFont="1" applyFill="1" applyBorder="1" applyAlignment="1">
      <alignment horizontal="center" vertical="center" wrapText="1" readingOrder="2"/>
    </xf>
    <xf numFmtId="172" fontId="8" fillId="0" borderId="17" xfId="0" applyNumberFormat="1" applyFont="1" applyFill="1" applyBorder="1" applyAlignment="1">
      <alignment horizontal="center" vertical="center" wrapText="1" readingOrder="2"/>
    </xf>
    <xf numFmtId="37" fontId="8" fillId="0" borderId="13" xfId="0" applyNumberFormat="1" applyFont="1" applyFill="1" applyBorder="1" applyAlignment="1">
      <alignment horizontal="center" vertical="center" wrapText="1" readingOrder="2"/>
    </xf>
    <xf numFmtId="172" fontId="8" fillId="0" borderId="13" xfId="0" applyNumberFormat="1" applyFont="1" applyFill="1" applyBorder="1" applyAlignment="1">
      <alignment horizontal="center" vertical="center" wrapText="1" readingOrder="2"/>
    </xf>
    <xf numFmtId="37" fontId="8" fillId="0" borderId="8" xfId="0" applyNumberFormat="1" applyFont="1" applyFill="1" applyBorder="1" applyAlignment="1">
      <alignment horizontal="center" vertical="center" wrapText="1" readingOrder="2"/>
    </xf>
    <xf numFmtId="172" fontId="8" fillId="0" borderId="8" xfId="0" applyNumberFormat="1" applyFont="1" applyFill="1" applyBorder="1" applyAlignment="1">
      <alignment horizontal="center" vertical="center" wrapText="1" readingOrder="2"/>
    </xf>
    <xf numFmtId="37" fontId="8" fillId="0" borderId="12" xfId="0" applyNumberFormat="1" applyFont="1" applyFill="1" applyBorder="1" applyAlignment="1">
      <alignment horizontal="center" vertical="center" wrapText="1" readingOrder="2"/>
    </xf>
    <xf numFmtId="172" fontId="8" fillId="0" borderId="12" xfId="0" applyNumberFormat="1" applyFont="1" applyFill="1" applyBorder="1" applyAlignment="1">
      <alignment horizontal="center" vertical="center" wrapText="1" readingOrder="2"/>
    </xf>
    <xf numFmtId="3" fontId="10" fillId="0" borderId="7" xfId="0" applyNumberFormat="1" applyFont="1" applyFill="1" applyBorder="1" applyAlignment="1">
      <alignment horizontal="center" vertical="center" readingOrder="2"/>
    </xf>
    <xf numFmtId="3" fontId="2" fillId="0" borderId="0" xfId="0" applyNumberFormat="1" applyFont="1" applyFill="1" applyAlignment="1">
      <alignment vertical="center" readingOrder="2"/>
    </xf>
    <xf numFmtId="3" fontId="10" fillId="0" borderId="5" xfId="0" applyNumberFormat="1" applyFont="1" applyFill="1" applyBorder="1" applyAlignment="1">
      <alignment horizontal="center" vertical="center" readingOrder="2"/>
    </xf>
    <xf numFmtId="0" fontId="2" fillId="0" borderId="0" xfId="0" applyFont="1"/>
    <xf numFmtId="0" fontId="2" fillId="0" borderId="0" xfId="0" applyFont="1" applyBorder="1"/>
    <xf numFmtId="14" fontId="2" fillId="0" borderId="0" xfId="0" applyNumberFormat="1" applyFont="1" applyAlignment="1">
      <alignment horizontal="right" vertical="center" readingOrder="2"/>
    </xf>
    <xf numFmtId="14" fontId="2" fillId="0" borderId="0" xfId="0" applyNumberFormat="1" applyFont="1" applyBorder="1" applyAlignment="1">
      <alignment horizontal="right" vertical="center" readingOrder="2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 readingOrder="2"/>
    </xf>
    <xf numFmtId="0" fontId="8" fillId="0" borderId="0" xfId="0" applyFont="1" applyAlignment="1">
      <alignment horizontal="right" vertical="center" wrapText="1" readingOrder="2"/>
    </xf>
    <xf numFmtId="0" fontId="8" fillId="0" borderId="0" xfId="0" applyFont="1" applyBorder="1" applyAlignment="1">
      <alignment horizontal="right" vertical="center" wrapText="1" readingOrder="2"/>
    </xf>
    <xf numFmtId="0" fontId="8" fillId="0" borderId="1" xfId="0" applyFont="1" applyBorder="1" applyAlignment="1">
      <alignment vertical="center" wrapText="1" readingOrder="2"/>
    </xf>
    <xf numFmtId="0" fontId="2" fillId="0" borderId="7" xfId="0" applyFont="1" applyBorder="1"/>
    <xf numFmtId="0" fontId="2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9" fontId="23" fillId="3" borderId="5" xfId="0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 applyProtection="1">
      <alignment horizontal="center" vertical="center" wrapText="1" readingOrder="2"/>
      <protection locked="0"/>
    </xf>
    <xf numFmtId="0" fontId="26" fillId="3" borderId="1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12" fillId="0" borderId="0" xfId="0" applyFont="1"/>
    <xf numFmtId="37" fontId="23" fillId="0" borderId="11" xfId="0" applyNumberFormat="1" applyFont="1" applyFill="1" applyBorder="1" applyAlignment="1">
      <alignment horizontal="center" vertical="center" shrinkToFit="1" readingOrder="2"/>
    </xf>
    <xf numFmtId="37" fontId="23" fillId="0" borderId="20" xfId="0" applyNumberFormat="1" applyFont="1" applyFill="1" applyBorder="1" applyAlignment="1">
      <alignment horizontal="center" vertical="center" shrinkToFit="1" readingOrder="2"/>
    </xf>
    <xf numFmtId="37" fontId="26" fillId="0" borderId="7" xfId="0" applyNumberFormat="1" applyFont="1" applyFill="1" applyBorder="1" applyAlignment="1">
      <alignment horizontal="center" vertical="center"/>
    </xf>
    <xf numFmtId="37" fontId="23" fillId="0" borderId="4" xfId="0" applyNumberFormat="1" applyFont="1" applyFill="1" applyBorder="1" applyAlignment="1">
      <alignment horizontal="center" vertical="center" shrinkToFit="1" readingOrder="2"/>
    </xf>
    <xf numFmtId="37" fontId="23" fillId="0" borderId="13" xfId="0" applyNumberFormat="1" applyFont="1" applyFill="1" applyBorder="1" applyAlignment="1">
      <alignment horizontal="center" vertical="center" shrinkToFit="1" readingOrder="2"/>
    </xf>
    <xf numFmtId="37" fontId="23" fillId="0" borderId="11" xfId="0" applyNumberFormat="1" applyFont="1" applyBorder="1" applyAlignment="1">
      <alignment horizontal="center" vertical="center" shrinkToFit="1" readingOrder="2"/>
    </xf>
    <xf numFmtId="10" fontId="2" fillId="0" borderId="0" xfId="0" applyNumberFormat="1" applyFont="1"/>
    <xf numFmtId="9" fontId="2" fillId="0" borderId="0" xfId="2" applyFont="1" applyAlignment="1">
      <alignment horizontal="center"/>
    </xf>
    <xf numFmtId="37" fontId="23" fillId="0" borderId="5" xfId="0" applyNumberFormat="1" applyFont="1" applyFill="1" applyBorder="1" applyAlignment="1">
      <alignment horizontal="center" vertical="center" shrinkToFit="1" readingOrder="2"/>
    </xf>
    <xf numFmtId="37" fontId="23" fillId="0" borderId="16" xfId="0" applyNumberFormat="1" applyFont="1" applyFill="1" applyBorder="1" applyAlignment="1">
      <alignment horizontal="center" vertical="center" shrinkToFit="1" readingOrder="2"/>
    </xf>
    <xf numFmtId="0" fontId="12" fillId="3" borderId="5" xfId="0" applyFont="1" applyFill="1" applyBorder="1" applyAlignment="1">
      <alignment horizontal="right" vertical="center"/>
    </xf>
    <xf numFmtId="165" fontId="2" fillId="0" borderId="0" xfId="2" applyNumberFormat="1" applyFont="1" applyAlignment="1">
      <alignment horizontal="center"/>
    </xf>
    <xf numFmtId="37" fontId="23" fillId="0" borderId="5" xfId="0" applyNumberFormat="1" applyFont="1" applyFill="1" applyBorder="1" applyAlignment="1" applyProtection="1">
      <alignment horizontal="center" vertical="center" wrapText="1" readingOrder="2"/>
      <protection locked="0"/>
    </xf>
    <xf numFmtId="37" fontId="23" fillId="0" borderId="6" xfId="0" applyNumberFormat="1" applyFont="1" applyFill="1" applyBorder="1" applyAlignment="1">
      <alignment horizontal="center" vertical="center" shrinkToFit="1" readingOrder="2"/>
    </xf>
    <xf numFmtId="37" fontId="23" fillId="0" borderId="17" xfId="0" applyNumberFormat="1" applyFont="1" applyFill="1" applyBorder="1" applyAlignment="1">
      <alignment horizontal="center" vertical="center" shrinkToFit="1" readingOrder="2"/>
    </xf>
    <xf numFmtId="37" fontId="23" fillId="0" borderId="23" xfId="0" applyNumberFormat="1" applyFont="1" applyFill="1" applyBorder="1" applyAlignment="1">
      <alignment horizontal="center" vertical="center" shrinkToFit="1" readingOrder="2"/>
    </xf>
    <xf numFmtId="37" fontId="23" fillId="0" borderId="7" xfId="0" applyNumberFormat="1" applyFont="1" applyFill="1" applyBorder="1" applyAlignment="1">
      <alignment horizontal="center" vertical="center"/>
    </xf>
    <xf numFmtId="37" fontId="2" fillId="0" borderId="0" xfId="0" applyNumberFormat="1" applyFont="1"/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8" fillId="0" borderId="1" xfId="0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center" vertical="center" readingOrder="2"/>
    </xf>
    <xf numFmtId="0" fontId="8" fillId="0" borderId="17" xfId="0" applyFont="1" applyFill="1" applyBorder="1" applyAlignment="1">
      <alignment horizontal="center" vertical="center" readingOrder="2"/>
    </xf>
    <xf numFmtId="49" fontId="8" fillId="0" borderId="17" xfId="0" applyNumberFormat="1" applyFont="1" applyFill="1" applyBorder="1" applyAlignment="1">
      <alignment horizontal="center" vertical="center" readingOrder="2"/>
    </xf>
    <xf numFmtId="3" fontId="8" fillId="0" borderId="17" xfId="0" applyNumberFormat="1" applyFont="1" applyFill="1" applyBorder="1" applyAlignment="1">
      <alignment horizontal="center" vertical="center" wrapText="1" readingOrder="2"/>
    </xf>
    <xf numFmtId="169" fontId="2" fillId="0" borderId="0" xfId="3" applyNumberFormat="1" applyFont="1" applyAlignment="1">
      <alignment horizontal="center" vertical="center"/>
    </xf>
    <xf numFmtId="0" fontId="8" fillId="0" borderId="13" xfId="0" applyFont="1" applyFill="1" applyBorder="1" applyAlignment="1">
      <alignment horizontal="center" vertical="center" readingOrder="2"/>
    </xf>
    <xf numFmtId="169" fontId="2" fillId="0" borderId="0" xfId="0" applyNumberFormat="1" applyFont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readingOrder="2"/>
    </xf>
    <xf numFmtId="169" fontId="8" fillId="0" borderId="0" xfId="3" applyNumberFormat="1" applyFont="1" applyAlignment="1">
      <alignment horizontal="center" vertical="center" readingOrder="2"/>
    </xf>
    <xf numFmtId="0" fontId="8" fillId="0" borderId="8" xfId="0" applyFont="1" applyFill="1" applyBorder="1" applyAlignment="1">
      <alignment horizontal="center" vertical="center" readingOrder="2"/>
    </xf>
    <xf numFmtId="3" fontId="8" fillId="0" borderId="13" xfId="0" applyNumberFormat="1" applyFont="1" applyFill="1" applyBorder="1" applyAlignment="1">
      <alignment horizontal="center" vertical="center" wrapText="1" readingOrder="2"/>
    </xf>
    <xf numFmtId="3" fontId="8" fillId="0" borderId="13" xfId="3" applyNumberFormat="1" applyFont="1" applyFill="1" applyBorder="1" applyAlignment="1">
      <alignment horizontal="center" vertical="center" wrapText="1" readingOrder="2"/>
    </xf>
    <xf numFmtId="3" fontId="10" fillId="0" borderId="11" xfId="0" applyNumberFormat="1" applyFont="1" applyFill="1" applyBorder="1" applyAlignment="1">
      <alignment horizontal="center" vertical="center" readingOrder="2"/>
    </xf>
    <xf numFmtId="173" fontId="2" fillId="0" borderId="0" xfId="0" applyNumberFormat="1" applyFont="1" applyAlignment="1">
      <alignment horizontal="center" vertical="center" readingOrder="2"/>
    </xf>
    <xf numFmtId="169" fontId="2" fillId="0" borderId="0" xfId="0" applyNumberFormat="1" applyFont="1" applyAlignment="1">
      <alignment horizontal="center" vertical="center" readingOrder="2"/>
    </xf>
    <xf numFmtId="0" fontId="29" fillId="0" borderId="0" xfId="0" applyFont="1" applyFill="1" applyAlignment="1">
      <alignment horizontal="center" vertical="center" readingOrder="2"/>
    </xf>
    <xf numFmtId="164" fontId="8" fillId="0" borderId="5" xfId="0" applyNumberFormat="1" applyFont="1" applyFill="1" applyBorder="1" applyAlignment="1">
      <alignment horizontal="center" vertical="center" readingOrder="2"/>
    </xf>
    <xf numFmtId="0" fontId="2" fillId="0" borderId="0" xfId="0" applyFont="1" applyAlignment="1">
      <alignment horizontal="right" vertical="center" readingOrder="2"/>
    </xf>
    <xf numFmtId="0" fontId="2" fillId="0" borderId="0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169" fontId="2" fillId="0" borderId="0" xfId="3" applyNumberFormat="1" applyFont="1" applyAlignment="1">
      <alignment horizontal="center" vertical="center" readingOrder="2"/>
    </xf>
    <xf numFmtId="0" fontId="2" fillId="0" borderId="0" xfId="0" applyFont="1" applyAlignment="1">
      <alignment horizontal="left" vertical="center" readingOrder="2"/>
    </xf>
    <xf numFmtId="3" fontId="2" fillId="0" borderId="1" xfId="0" applyNumberFormat="1" applyFont="1" applyBorder="1" applyAlignment="1">
      <alignment horizontal="center" vertical="center" readingOrder="2"/>
    </xf>
    <xf numFmtId="10" fontId="14" fillId="0" borderId="0" xfId="0" applyNumberFormat="1" applyFont="1" applyAlignment="1">
      <alignment horizontal="left" vertical="center" readingOrder="2"/>
    </xf>
    <xf numFmtId="3" fontId="2" fillId="0" borderId="0" xfId="0" applyNumberFormat="1" applyFont="1" applyAlignment="1">
      <alignment horizontal="center" vertical="center" wrapText="1" readingOrder="2"/>
    </xf>
    <xf numFmtId="166" fontId="2" fillId="0" borderId="0" xfId="1" applyNumberFormat="1" applyFont="1" applyAlignment="1">
      <alignment horizontal="center" vertical="center" readingOrder="2"/>
    </xf>
    <xf numFmtId="3" fontId="2" fillId="0" borderId="0" xfId="0" applyNumberFormat="1" applyFont="1" applyAlignment="1">
      <alignment horizontal="center" vertical="center" readingOrder="2"/>
    </xf>
    <xf numFmtId="1" fontId="33" fillId="4" borderId="5" xfId="4" applyNumberFormat="1" applyFont="1" applyFill="1" applyBorder="1" applyAlignment="1">
      <alignment horizontal="center" vertical="center"/>
    </xf>
    <xf numFmtId="49" fontId="33" fillId="4" borderId="5" xfId="4" applyNumberFormat="1" applyFont="1" applyFill="1" applyBorder="1" applyAlignment="1">
      <alignment horizontal="center" vertical="center"/>
    </xf>
    <xf numFmtId="0" fontId="35" fillId="0" borderId="17" xfId="4" applyNumberFormat="1" applyFont="1" applyFill="1" applyBorder="1" applyAlignment="1">
      <alignment horizontal="center" vertical="center" wrapText="1"/>
    </xf>
    <xf numFmtId="49" fontId="35" fillId="0" borderId="17" xfId="4" applyNumberFormat="1" applyFont="1" applyFill="1" applyBorder="1" applyAlignment="1">
      <alignment horizontal="center" vertical="center" wrapText="1"/>
    </xf>
    <xf numFmtId="49" fontId="35" fillId="0" borderId="17" xfId="4" applyNumberFormat="1" applyFont="1" applyFill="1" applyBorder="1" applyAlignment="1">
      <alignment horizontal="center" vertical="center" wrapText="1" shrinkToFit="1"/>
    </xf>
    <xf numFmtId="49" fontId="36" fillId="0" borderId="17" xfId="4" applyNumberFormat="1" applyFont="1" applyFill="1" applyBorder="1" applyAlignment="1">
      <alignment horizontal="center" vertical="center" wrapText="1"/>
    </xf>
    <xf numFmtId="49" fontId="36" fillId="0" borderId="17" xfId="4" applyNumberFormat="1" applyFont="1" applyFill="1" applyBorder="1" applyAlignment="1">
      <alignment horizontal="right" vertical="center" shrinkToFit="1"/>
    </xf>
    <xf numFmtId="0" fontId="36" fillId="0" borderId="17" xfId="4" applyNumberFormat="1" applyFont="1" applyFill="1" applyBorder="1" applyAlignment="1">
      <alignment horizontal="center" vertical="center" wrapText="1"/>
    </xf>
    <xf numFmtId="49" fontId="35" fillId="0" borderId="17" xfId="4" applyNumberFormat="1" applyFont="1" applyFill="1" applyBorder="1" applyAlignment="1">
      <alignment horizontal="center" vertical="center" shrinkToFit="1"/>
    </xf>
    <xf numFmtId="0" fontId="35" fillId="0" borderId="10" xfId="4" applyNumberFormat="1" applyFont="1" applyFill="1" applyBorder="1" applyAlignment="1">
      <alignment horizontal="center" vertical="center" wrapText="1"/>
    </xf>
    <xf numFmtId="49" fontId="35" fillId="0" borderId="10" xfId="4" applyNumberFormat="1" applyFont="1" applyFill="1" applyBorder="1" applyAlignment="1">
      <alignment horizontal="center" vertical="center" wrapText="1"/>
    </xf>
    <xf numFmtId="49" fontId="35" fillId="0" borderId="10" xfId="4" applyNumberFormat="1" applyFont="1" applyFill="1" applyBorder="1" applyAlignment="1">
      <alignment horizontal="center" vertical="center" wrapText="1" shrinkToFit="1"/>
    </xf>
    <xf numFmtId="49" fontId="36" fillId="0" borderId="10" xfId="4" applyNumberFormat="1" applyFont="1" applyFill="1" applyBorder="1" applyAlignment="1">
      <alignment horizontal="center" vertical="center" wrapText="1"/>
    </xf>
    <xf numFmtId="49" fontId="36" fillId="0" borderId="10" xfId="4" applyNumberFormat="1" applyFont="1" applyFill="1" applyBorder="1" applyAlignment="1">
      <alignment horizontal="right" vertical="center" shrinkToFit="1"/>
    </xf>
    <xf numFmtId="174" fontId="35" fillId="0" borderId="10" xfId="5" applyNumberFormat="1" applyFont="1" applyFill="1" applyBorder="1" applyAlignment="1">
      <alignment horizontal="center" vertical="center"/>
    </xf>
    <xf numFmtId="0" fontId="36" fillId="0" borderId="10" xfId="4" applyFont="1" applyFill="1" applyBorder="1" applyAlignment="1">
      <alignment horizontal="center" vertical="center" wrapText="1"/>
    </xf>
    <xf numFmtId="0" fontId="36" fillId="0" borderId="10" xfId="4" applyNumberFormat="1" applyFont="1" applyFill="1" applyBorder="1" applyAlignment="1">
      <alignment horizontal="center" vertical="center" wrapText="1"/>
    </xf>
    <xf numFmtId="0" fontId="35" fillId="0" borderId="10" xfId="4" applyFont="1" applyFill="1" applyBorder="1" applyAlignment="1">
      <alignment horizontal="center" vertical="center" wrapText="1" shrinkToFit="1"/>
    </xf>
    <xf numFmtId="49" fontId="35" fillId="0" borderId="10" xfId="4" applyNumberFormat="1" applyFont="1" applyFill="1" applyBorder="1" applyAlignment="1">
      <alignment horizontal="right" vertical="center" shrinkToFit="1"/>
    </xf>
    <xf numFmtId="49" fontId="36" fillId="0" borderId="10" xfId="4" quotePrefix="1" applyNumberFormat="1" applyFont="1" applyFill="1" applyBorder="1" applyAlignment="1">
      <alignment horizontal="center" vertical="center" wrapText="1"/>
    </xf>
    <xf numFmtId="0" fontId="35" fillId="0" borderId="10" xfId="4" applyFont="1" applyFill="1" applyBorder="1" applyAlignment="1">
      <alignment horizontal="center" vertical="center"/>
    </xf>
    <xf numFmtId="0" fontId="35" fillId="0" borderId="10" xfId="4" applyFont="1" applyFill="1" applyBorder="1" applyAlignment="1">
      <alignment horizontal="center" vertical="center" wrapText="1"/>
    </xf>
    <xf numFmtId="0" fontId="36" fillId="0" borderId="10" xfId="4" applyFont="1" applyFill="1" applyBorder="1" applyAlignment="1">
      <alignment horizontal="right" vertical="center" shrinkToFit="1"/>
    </xf>
    <xf numFmtId="3" fontId="30" fillId="0" borderId="0" xfId="4" applyNumberFormat="1" applyAlignment="1">
      <alignment horizontal="center" vertical="center"/>
    </xf>
    <xf numFmtId="174" fontId="30" fillId="0" borderId="0" xfId="4" applyNumberFormat="1" applyAlignment="1">
      <alignment horizontal="center" vertical="center"/>
    </xf>
    <xf numFmtId="0" fontId="35" fillId="0" borderId="10" xfId="4" quotePrefix="1" applyFont="1" applyFill="1" applyBorder="1" applyAlignment="1">
      <alignment horizontal="center" vertical="center" wrapText="1"/>
    </xf>
    <xf numFmtId="49" fontId="35" fillId="0" borderId="10" xfId="4" applyNumberFormat="1" applyFont="1" applyFill="1" applyBorder="1" applyAlignment="1">
      <alignment horizontal="center" vertical="center"/>
    </xf>
    <xf numFmtId="49" fontId="35" fillId="0" borderId="10" xfId="4" applyNumberFormat="1" applyFont="1" applyFill="1" applyBorder="1" applyAlignment="1">
      <alignment horizontal="center" vertical="center" wrapText="1" readingOrder="2"/>
    </xf>
    <xf numFmtId="0" fontId="36" fillId="0" borderId="10" xfId="4" quotePrefix="1" applyNumberFormat="1" applyFont="1" applyFill="1" applyBorder="1" applyAlignment="1">
      <alignment horizontal="center" vertical="center" wrapText="1"/>
    </xf>
    <xf numFmtId="49" fontId="35" fillId="0" borderId="10" xfId="4" quotePrefix="1" applyNumberFormat="1" applyFont="1" applyFill="1" applyBorder="1" applyAlignment="1">
      <alignment horizontal="center" vertical="center" wrapText="1"/>
    </xf>
    <xf numFmtId="1" fontId="36" fillId="0" borderId="10" xfId="4" applyNumberFormat="1" applyFont="1" applyFill="1" applyBorder="1" applyAlignment="1">
      <alignment horizontal="center" vertical="center" wrapText="1"/>
    </xf>
    <xf numFmtId="49" fontId="36" fillId="0" borderId="10" xfId="4" applyNumberFormat="1" applyFont="1" applyFill="1" applyBorder="1" applyAlignment="1">
      <alignment horizontal="center" vertical="center" wrapText="1" shrinkToFit="1"/>
    </xf>
    <xf numFmtId="49" fontId="35" fillId="0" borderId="10" xfId="4" applyNumberFormat="1" applyFont="1" applyFill="1" applyBorder="1" applyAlignment="1">
      <alignment vertical="center" wrapText="1"/>
    </xf>
    <xf numFmtId="0" fontId="35" fillId="0" borderId="10" xfId="4" quotePrefix="1" applyNumberFormat="1" applyFont="1" applyFill="1" applyBorder="1" applyAlignment="1">
      <alignment horizontal="center" vertical="center" wrapText="1"/>
    </xf>
    <xf numFmtId="49" fontId="35" fillId="0" borderId="13" xfId="4" applyNumberFormat="1" applyFont="1" applyFill="1" applyBorder="1" applyAlignment="1">
      <alignment horizontal="center" vertical="center" wrapText="1"/>
    </xf>
    <xf numFmtId="0" fontId="35" fillId="0" borderId="13" xfId="4" applyFont="1" applyFill="1" applyBorder="1" applyAlignment="1">
      <alignment horizontal="center" vertical="center" wrapText="1" shrinkToFit="1"/>
    </xf>
    <xf numFmtId="49" fontId="35" fillId="0" borderId="13" xfId="4" applyNumberFormat="1" applyFont="1" applyFill="1" applyBorder="1" applyAlignment="1">
      <alignment horizontal="center" vertical="center" wrapText="1" readingOrder="2"/>
    </xf>
    <xf numFmtId="49" fontId="36" fillId="0" borderId="13" xfId="4" applyNumberFormat="1" applyFont="1" applyFill="1" applyBorder="1" applyAlignment="1">
      <alignment horizontal="center" vertical="center" wrapText="1"/>
    </xf>
    <xf numFmtId="49" fontId="36" fillId="0" borderId="13" xfId="4" applyNumberFormat="1" applyFont="1" applyFill="1" applyBorder="1" applyAlignment="1">
      <alignment horizontal="right" vertical="center" shrinkToFit="1"/>
    </xf>
    <xf numFmtId="174" fontId="35" fillId="0" borderId="13" xfId="5" applyNumberFormat="1" applyFont="1" applyFill="1" applyBorder="1" applyAlignment="1">
      <alignment horizontal="center" vertical="center"/>
    </xf>
    <xf numFmtId="174" fontId="35" fillId="0" borderId="11" xfId="5" applyNumberFormat="1" applyFont="1" applyFill="1" applyBorder="1" applyAlignment="1">
      <alignment horizontal="center" vertical="center"/>
    </xf>
    <xf numFmtId="49" fontId="36" fillId="0" borderId="22" xfId="4" applyNumberFormat="1" applyFont="1" applyFill="1" applyBorder="1" applyAlignment="1">
      <alignment horizontal="right" vertical="center" shrinkToFit="1"/>
    </xf>
    <xf numFmtId="49" fontId="36" fillId="0" borderId="26" xfId="4" applyNumberFormat="1" applyFont="1" applyFill="1" applyBorder="1" applyAlignment="1">
      <alignment horizontal="right" vertical="center" shrinkToFit="1"/>
    </xf>
    <xf numFmtId="49" fontId="36" fillId="0" borderId="26" xfId="4" applyNumberFormat="1" applyFont="1" applyFill="1" applyBorder="1" applyAlignment="1">
      <alignment horizontal="center" vertical="center" shrinkToFit="1"/>
    </xf>
    <xf numFmtId="3" fontId="36" fillId="0" borderId="10" xfId="4" applyNumberFormat="1" applyFont="1" applyFill="1" applyBorder="1" applyAlignment="1">
      <alignment horizontal="center" vertical="center" shrinkToFit="1"/>
    </xf>
    <xf numFmtId="49" fontId="36" fillId="0" borderId="24" xfId="4" applyNumberFormat="1" applyFont="1" applyFill="1" applyBorder="1" applyAlignment="1">
      <alignment horizontal="right" vertical="center" shrinkToFit="1"/>
    </xf>
    <xf numFmtId="49" fontId="36" fillId="0" borderId="27" xfId="4" applyNumberFormat="1" applyFont="1" applyFill="1" applyBorder="1" applyAlignment="1">
      <alignment horizontal="right" vertical="center" shrinkToFit="1"/>
    </xf>
    <xf numFmtId="0" fontId="30" fillId="0" borderId="1" xfId="4" applyFill="1" applyBorder="1" applyAlignment="1">
      <alignment horizontal="center" vertical="center"/>
    </xf>
    <xf numFmtId="49" fontId="36" fillId="0" borderId="27" xfId="4" applyNumberFormat="1" applyFont="1" applyFill="1" applyBorder="1" applyAlignment="1">
      <alignment horizontal="center" vertical="center" shrinkToFit="1"/>
    </xf>
    <xf numFmtId="3" fontId="36" fillId="0" borderId="12" xfId="4" applyNumberFormat="1" applyFont="1" applyFill="1" applyBorder="1" applyAlignment="1">
      <alignment horizontal="center" vertical="center" shrinkToFit="1"/>
    </xf>
    <xf numFmtId="174" fontId="34" fillId="0" borderId="5" xfId="5" applyNumberFormat="1" applyFont="1" applyFill="1" applyBorder="1" applyAlignment="1">
      <alignment horizontal="center" vertical="center"/>
    </xf>
    <xf numFmtId="174" fontId="37" fillId="0" borderId="5" xfId="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readingOrder="2"/>
    </xf>
    <xf numFmtId="1" fontId="3" fillId="0" borderId="0" xfId="0" applyNumberFormat="1" applyFont="1" applyFill="1" applyBorder="1" applyAlignment="1">
      <alignment horizontal="center" vertical="center" wrapText="1" readingOrder="2"/>
    </xf>
    <xf numFmtId="1" fontId="3" fillId="0" borderId="1" xfId="0" applyNumberFormat="1" applyFont="1" applyFill="1" applyBorder="1" applyAlignment="1">
      <alignment horizontal="center" vertical="center" wrapText="1" readingOrder="2"/>
    </xf>
    <xf numFmtId="1" fontId="3" fillId="0" borderId="0" xfId="0" applyNumberFormat="1" applyFont="1" applyFill="1" applyBorder="1" applyAlignment="1">
      <alignment horizontal="center" vertical="center" readingOrder="2"/>
    </xf>
    <xf numFmtId="1" fontId="3" fillId="0" borderId="1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Alignment="1">
      <alignment horizontal="center" vertical="center" readingOrder="2"/>
    </xf>
    <xf numFmtId="0" fontId="12" fillId="0" borderId="0" xfId="0" applyFont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12" fillId="0" borderId="0" xfId="0" applyFont="1" applyFill="1" applyAlignment="1">
      <alignment horizontal="center" vertical="center" readingOrder="2"/>
    </xf>
    <xf numFmtId="0" fontId="15" fillId="0" borderId="8" xfId="0" applyFont="1" applyFill="1" applyBorder="1" applyAlignment="1">
      <alignment horizontal="center" vertical="center" textRotation="90" readingOrder="2"/>
    </xf>
    <xf numFmtId="0" fontId="15" fillId="0" borderId="10" xfId="0" applyFont="1" applyFill="1" applyBorder="1" applyAlignment="1">
      <alignment horizontal="center" vertical="center" textRotation="90" readingOrder="2"/>
    </xf>
    <xf numFmtId="0" fontId="15" fillId="0" borderId="13" xfId="0" applyFont="1" applyFill="1" applyBorder="1" applyAlignment="1">
      <alignment horizontal="center" vertical="center" textRotation="90" readingOrder="2"/>
    </xf>
    <xf numFmtId="0" fontId="12" fillId="0" borderId="5" xfId="0" applyFont="1" applyFill="1" applyBorder="1" applyAlignment="1">
      <alignment horizontal="right" vertical="center" readingOrder="2"/>
    </xf>
    <xf numFmtId="0" fontId="12" fillId="0" borderId="5" xfId="0" applyFont="1" applyFill="1" applyBorder="1" applyAlignment="1">
      <alignment horizontal="right" vertical="center" wrapText="1" readingOrder="2"/>
    </xf>
    <xf numFmtId="0" fontId="12" fillId="0" borderId="15" xfId="0" applyFont="1" applyFill="1" applyBorder="1" applyAlignment="1">
      <alignment horizontal="center" vertical="center" readingOrder="2"/>
    </xf>
    <xf numFmtId="0" fontId="12" fillId="0" borderId="16" xfId="0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 vertical="center" readingOrder="2"/>
    </xf>
    <xf numFmtId="0" fontId="2" fillId="0" borderId="7" xfId="0" applyFont="1" applyFill="1" applyBorder="1" applyAlignment="1">
      <alignment horizontal="center" vertical="center" readingOrder="2"/>
    </xf>
    <xf numFmtId="0" fontId="15" fillId="0" borderId="7" xfId="0" applyFont="1" applyFill="1" applyBorder="1" applyAlignment="1">
      <alignment horizontal="center" vertical="center" textRotation="90" readingOrder="2"/>
    </xf>
    <xf numFmtId="0" fontId="15" fillId="0" borderId="11" xfId="0" applyFont="1" applyFill="1" applyBorder="1" applyAlignment="1">
      <alignment horizontal="center" vertical="center" textRotation="90" readingOrder="2"/>
    </xf>
    <xf numFmtId="0" fontId="13" fillId="0" borderId="0" xfId="0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right" vertical="center" readingOrder="2"/>
    </xf>
    <xf numFmtId="0" fontId="8" fillId="0" borderId="0" xfId="0" applyFont="1" applyFill="1" applyBorder="1" applyAlignment="1">
      <alignment horizontal="center" readingOrder="2"/>
    </xf>
    <xf numFmtId="0" fontId="8" fillId="0" borderId="1" xfId="0" applyFont="1" applyFill="1" applyBorder="1" applyAlignment="1">
      <alignment horizontal="center" readingOrder="2"/>
    </xf>
    <xf numFmtId="0" fontId="2" fillId="0" borderId="5" xfId="0" applyFont="1" applyFill="1" applyBorder="1" applyAlignment="1">
      <alignment horizontal="center" vertical="center" readingOrder="2"/>
    </xf>
    <xf numFmtId="0" fontId="8" fillId="0" borderId="5" xfId="0" applyFont="1" applyFill="1" applyBorder="1" applyAlignment="1">
      <alignment horizontal="right" vertical="center" readingOrder="2"/>
    </xf>
    <xf numFmtId="3" fontId="8" fillId="0" borderId="5" xfId="0" applyNumberFormat="1" applyFont="1" applyFill="1" applyBorder="1" applyAlignment="1">
      <alignment horizontal="center" vertical="center" readingOrder="2"/>
    </xf>
    <xf numFmtId="3" fontId="10" fillId="0" borderId="0" xfId="0" applyNumberFormat="1" applyFont="1" applyFill="1" applyBorder="1" applyAlignment="1">
      <alignment horizontal="center" vertical="center" readingOrder="2"/>
    </xf>
    <xf numFmtId="3" fontId="12" fillId="0" borderId="0" xfId="0" applyNumberFormat="1" applyFont="1" applyFill="1" applyBorder="1" applyAlignment="1">
      <alignment horizontal="center" vertical="center" readingOrder="2"/>
    </xf>
    <xf numFmtId="0" fontId="2" fillId="0" borderId="5" xfId="0" applyFont="1" applyFill="1" applyBorder="1" applyAlignment="1">
      <alignment horizontal="center" vertical="center" textRotation="90" readingOrder="2"/>
    </xf>
    <xf numFmtId="0" fontId="8" fillId="0" borderId="5" xfId="0" applyFont="1" applyFill="1" applyBorder="1" applyAlignment="1">
      <alignment horizontal="center" vertical="center" readingOrder="2"/>
    </xf>
    <xf numFmtId="0" fontId="13" fillId="0" borderId="0" xfId="0" applyFont="1" applyFill="1" applyAlignment="1">
      <alignment horizontal="right" vertical="center" readingOrder="2"/>
    </xf>
    <xf numFmtId="0" fontId="15" fillId="0" borderId="0" xfId="0" applyFont="1" applyFill="1" applyBorder="1" applyAlignment="1">
      <alignment horizontal="right" vertical="center" readingOrder="2"/>
    </xf>
    <xf numFmtId="0" fontId="22" fillId="0" borderId="5" xfId="0" applyFont="1" applyFill="1" applyBorder="1" applyAlignment="1">
      <alignment horizontal="center" vertical="center" readingOrder="2"/>
    </xf>
    <xf numFmtId="0" fontId="10" fillId="0" borderId="5" xfId="0" applyFont="1" applyFill="1" applyBorder="1" applyAlignment="1">
      <alignment horizontal="center" vertical="top" readingOrder="2"/>
    </xf>
    <xf numFmtId="0" fontId="10" fillId="0" borderId="0" xfId="0" applyFont="1" applyFill="1" applyBorder="1" applyAlignment="1">
      <alignment horizontal="center" vertical="center" readingOrder="2"/>
    </xf>
    <xf numFmtId="0" fontId="10" fillId="0" borderId="21" xfId="0" applyFont="1" applyFill="1" applyBorder="1" applyAlignment="1">
      <alignment horizontal="center" vertical="center" readingOrder="2"/>
    </xf>
    <xf numFmtId="0" fontId="8" fillId="0" borderId="17" xfId="0" applyFont="1" applyFill="1" applyBorder="1" applyAlignment="1">
      <alignment horizontal="right" vertical="center" readingOrder="2"/>
    </xf>
    <xf numFmtId="0" fontId="8" fillId="0" borderId="13" xfId="0" applyFont="1" applyFill="1" applyBorder="1" applyAlignment="1">
      <alignment horizontal="right" vertical="center" readingOrder="2"/>
    </xf>
    <xf numFmtId="3" fontId="8" fillId="0" borderId="8" xfId="0" applyNumberFormat="1" applyFont="1" applyFill="1" applyBorder="1" applyAlignment="1">
      <alignment horizontal="center" vertical="center" readingOrder="2"/>
    </xf>
    <xf numFmtId="3" fontId="8" fillId="0" borderId="12" xfId="0" applyNumberFormat="1" applyFont="1" applyFill="1" applyBorder="1" applyAlignment="1">
      <alignment horizontal="center" vertical="center" readingOrder="2"/>
    </xf>
    <xf numFmtId="3" fontId="8" fillId="0" borderId="17" xfId="0" applyNumberFormat="1" applyFont="1" applyFill="1" applyBorder="1" applyAlignment="1">
      <alignment horizontal="center" vertical="center" readingOrder="2"/>
    </xf>
    <xf numFmtId="3" fontId="8" fillId="0" borderId="13" xfId="0" applyNumberFormat="1" applyFont="1" applyFill="1" applyBorder="1" applyAlignment="1">
      <alignment horizontal="center" vertical="center" readingOrder="2"/>
    </xf>
    <xf numFmtId="0" fontId="8" fillId="0" borderId="17" xfId="0" applyFont="1" applyFill="1" applyBorder="1" applyAlignment="1">
      <alignment horizontal="center" vertical="center" textRotation="90" wrapText="1" readingOrder="2"/>
    </xf>
    <xf numFmtId="0" fontId="8" fillId="0" borderId="10" xfId="0" applyFont="1" applyFill="1" applyBorder="1" applyAlignment="1">
      <alignment horizontal="center" vertical="center" textRotation="90" wrapText="1" readingOrder="2"/>
    </xf>
    <xf numFmtId="0" fontId="8" fillId="0" borderId="13" xfId="0" applyFont="1" applyFill="1" applyBorder="1" applyAlignment="1">
      <alignment horizontal="center" vertical="center" textRotation="90" wrapText="1" readingOrder="2"/>
    </xf>
    <xf numFmtId="0" fontId="8" fillId="0" borderId="12" xfId="0" applyFont="1" applyFill="1" applyBorder="1" applyAlignment="1">
      <alignment horizontal="right" vertical="center" readingOrder="2"/>
    </xf>
    <xf numFmtId="0" fontId="22" fillId="0" borderId="6" xfId="0" applyFont="1" applyFill="1" applyBorder="1" applyAlignment="1">
      <alignment horizontal="center" vertical="center" readingOrder="2"/>
    </xf>
    <xf numFmtId="0" fontId="22" fillId="0" borderId="7" xfId="0" applyFont="1" applyFill="1" applyBorder="1" applyAlignment="1">
      <alignment horizontal="center" vertical="center" readingOrder="2"/>
    </xf>
    <xf numFmtId="0" fontId="22" fillId="0" borderId="11" xfId="0" applyFont="1" applyFill="1" applyBorder="1" applyAlignment="1">
      <alignment horizontal="center" vertical="center" readingOrder="2"/>
    </xf>
    <xf numFmtId="0" fontId="10" fillId="0" borderId="15" xfId="0" applyFont="1" applyFill="1" applyBorder="1" applyAlignment="1">
      <alignment horizontal="center" vertical="top" readingOrder="2"/>
    </xf>
    <xf numFmtId="0" fontId="10" fillId="0" borderId="14" xfId="0" applyFont="1" applyFill="1" applyBorder="1" applyAlignment="1">
      <alignment horizontal="center" vertical="top" readingOrder="2"/>
    </xf>
    <xf numFmtId="0" fontId="10" fillId="0" borderId="16" xfId="0" applyFont="1" applyFill="1" applyBorder="1" applyAlignment="1">
      <alignment horizontal="center" vertical="top" readingOrder="2"/>
    </xf>
    <xf numFmtId="0" fontId="22" fillId="0" borderId="18" xfId="0" applyFont="1" applyFill="1" applyBorder="1" applyAlignment="1">
      <alignment horizontal="center" vertical="center" readingOrder="2"/>
    </xf>
    <xf numFmtId="0" fontId="22" fillId="0" borderId="19" xfId="0" applyFont="1" applyFill="1" applyBorder="1" applyAlignment="1">
      <alignment horizontal="center" vertical="center" readingOrder="2"/>
    </xf>
    <xf numFmtId="0" fontId="22" fillId="0" borderId="20" xfId="0" applyFont="1" applyFill="1" applyBorder="1" applyAlignment="1">
      <alignment horizontal="center" vertical="center" readingOrder="2"/>
    </xf>
    <xf numFmtId="0" fontId="22" fillId="0" borderId="4" xfId="0" applyFont="1" applyFill="1" applyBorder="1" applyAlignment="1">
      <alignment horizontal="center" vertical="center" readingOrder="2"/>
    </xf>
    <xf numFmtId="0" fontId="10" fillId="0" borderId="14" xfId="0" applyFont="1" applyFill="1" applyBorder="1" applyAlignment="1">
      <alignment horizontal="center" vertical="center" readingOrder="2"/>
    </xf>
    <xf numFmtId="0" fontId="2" fillId="0" borderId="6" xfId="0" applyFont="1" applyFill="1" applyBorder="1" applyAlignment="1">
      <alignment horizontal="center" vertical="center" textRotation="90" readingOrder="2"/>
    </xf>
    <xf numFmtId="0" fontId="2" fillId="0" borderId="7" xfId="0" applyFont="1" applyFill="1" applyBorder="1" applyAlignment="1">
      <alignment horizontal="center" vertical="center" textRotation="90" readingOrder="2"/>
    </xf>
    <xf numFmtId="0" fontId="2" fillId="0" borderId="11" xfId="0" applyFont="1" applyFill="1" applyBorder="1" applyAlignment="1">
      <alignment horizontal="center" vertical="center" textRotation="90" readingOrder="2"/>
    </xf>
    <xf numFmtId="0" fontId="8" fillId="0" borderId="8" xfId="0" applyFont="1" applyFill="1" applyBorder="1" applyAlignment="1">
      <alignment horizontal="right" vertical="center" readingOrder="2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right" vertical="center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4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right" vertical="center" readingOrder="2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right" vertical="center" wrapText="1" readingOrder="2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readingOrder="2"/>
    </xf>
    <xf numFmtId="0" fontId="27" fillId="0" borderId="0" xfId="0" applyFont="1" applyAlignment="1">
      <alignment horizontal="right" vertical="center" readingOrder="2"/>
    </xf>
    <xf numFmtId="0" fontId="8" fillId="0" borderId="6" xfId="0" applyFont="1" applyFill="1" applyBorder="1" applyAlignment="1">
      <alignment horizontal="center" vertical="center" readingOrder="2"/>
    </xf>
    <xf numFmtId="0" fontId="8" fillId="0" borderId="7" xfId="0" applyFont="1" applyFill="1" applyBorder="1" applyAlignment="1">
      <alignment horizontal="center" vertical="center" readingOrder="2"/>
    </xf>
    <xf numFmtId="0" fontId="8" fillId="0" borderId="11" xfId="0" applyFont="1" applyFill="1" applyBorder="1" applyAlignment="1">
      <alignment horizontal="center" vertical="center" readingOrder="2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readingOrder="2"/>
    </xf>
    <xf numFmtId="0" fontId="8" fillId="0" borderId="13" xfId="0" applyFont="1" applyFill="1" applyBorder="1" applyAlignment="1">
      <alignment horizontal="center" vertical="center" readingOrder="2"/>
    </xf>
    <xf numFmtId="0" fontId="2" fillId="0" borderId="8" xfId="0" applyFont="1" applyFill="1" applyBorder="1" applyAlignment="1">
      <alignment horizontal="center" vertical="center" readingOrder="2"/>
    </xf>
    <xf numFmtId="0" fontId="2" fillId="0" borderId="12" xfId="0" applyFont="1" applyFill="1" applyBorder="1" applyAlignment="1">
      <alignment horizontal="center" vertical="center" readingOrder="2"/>
    </xf>
    <xf numFmtId="0" fontId="10" fillId="0" borderId="2" xfId="0" applyFont="1" applyFill="1" applyBorder="1" applyAlignment="1">
      <alignment horizontal="center" vertical="center" readingOrder="2"/>
    </xf>
    <xf numFmtId="0" fontId="10" fillId="0" borderId="19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readingOrder="2"/>
    </xf>
    <xf numFmtId="0" fontId="2" fillId="0" borderId="0" xfId="0" applyFont="1" applyAlignment="1">
      <alignment horizontal="center" vertical="center" readingOrder="2"/>
    </xf>
    <xf numFmtId="3" fontId="10" fillId="0" borderId="21" xfId="0" applyNumberFormat="1" applyFont="1" applyFill="1" applyBorder="1" applyAlignment="1">
      <alignment horizontal="center" vertical="center" readingOrder="2"/>
    </xf>
    <xf numFmtId="0" fontId="8" fillId="0" borderId="0" xfId="0" applyFont="1" applyFill="1" applyBorder="1" applyAlignment="1">
      <alignment horizontal="right" vertical="center" readingOrder="2"/>
    </xf>
    <xf numFmtId="0" fontId="27" fillId="0" borderId="0" xfId="0" applyFont="1" applyBorder="1" applyAlignment="1">
      <alignment horizontal="right" vertical="center" readingOrder="2"/>
    </xf>
    <xf numFmtId="0" fontId="8" fillId="0" borderId="18" xfId="0" applyFont="1" applyFill="1" applyBorder="1" applyAlignment="1">
      <alignment horizontal="center" vertical="center" readingOrder="2"/>
    </xf>
    <xf numFmtId="0" fontId="8" fillId="0" borderId="19" xfId="0" applyFont="1" applyFill="1" applyBorder="1" applyAlignment="1">
      <alignment horizontal="center" vertical="center" readingOrder="2"/>
    </xf>
    <xf numFmtId="0" fontId="8" fillId="0" borderId="20" xfId="0" applyFont="1" applyFill="1" applyBorder="1" applyAlignment="1">
      <alignment horizontal="center" vertical="center" readingOrder="2"/>
    </xf>
    <xf numFmtId="0" fontId="8" fillId="0" borderId="4" xfId="0" applyFont="1" applyFill="1" applyBorder="1" applyAlignment="1">
      <alignment horizontal="center" vertical="center" readingOrder="2"/>
    </xf>
    <xf numFmtId="0" fontId="10" fillId="0" borderId="15" xfId="0" applyFont="1" applyFill="1" applyBorder="1" applyAlignment="1">
      <alignment horizontal="center" vertical="center" readingOrder="2"/>
    </xf>
    <xf numFmtId="0" fontId="10" fillId="0" borderId="16" xfId="0" applyFont="1" applyFill="1" applyBorder="1" applyAlignment="1">
      <alignment horizontal="center" vertical="center" readingOrder="2"/>
    </xf>
    <xf numFmtId="0" fontId="8" fillId="0" borderId="10" xfId="0" applyFont="1" applyFill="1" applyBorder="1" applyAlignment="1">
      <alignment horizontal="center" vertical="center" readingOrder="2"/>
    </xf>
    <xf numFmtId="0" fontId="10" fillId="0" borderId="6" xfId="0" applyFont="1" applyFill="1" applyBorder="1" applyAlignment="1">
      <alignment horizontal="center" vertical="center" readingOrder="2"/>
    </xf>
    <xf numFmtId="3" fontId="2" fillId="0" borderId="0" xfId="0" applyNumberFormat="1" applyFont="1" applyBorder="1" applyAlignment="1">
      <alignment horizontal="center" vertical="center" readingOrder="1"/>
    </xf>
    <xf numFmtId="10" fontId="14" fillId="0" borderId="0" xfId="2" quotePrefix="1" applyNumberFormat="1" applyFont="1" applyAlignment="1">
      <alignment horizontal="left" vertical="center" readingOrder="2"/>
    </xf>
    <xf numFmtId="10" fontId="14" fillId="0" borderId="0" xfId="2" applyNumberFormat="1" applyFont="1" applyAlignment="1">
      <alignment horizontal="left" vertical="center" readingOrder="2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 readingOrder="2"/>
    </xf>
    <xf numFmtId="3" fontId="2" fillId="0" borderId="2" xfId="0" applyNumberFormat="1" applyFont="1" applyBorder="1" applyAlignment="1">
      <alignment horizontal="center" readingOrder="2"/>
    </xf>
    <xf numFmtId="3" fontId="2" fillId="0" borderId="0" xfId="0" applyNumberFormat="1" applyFont="1" applyBorder="1" applyAlignment="1">
      <alignment horizontal="center" readingOrder="2"/>
    </xf>
    <xf numFmtId="0" fontId="13" fillId="0" borderId="0" xfId="0" applyFont="1" applyBorder="1" applyAlignment="1">
      <alignment horizontal="right" vertical="center" readingOrder="2"/>
    </xf>
    <xf numFmtId="3" fontId="2" fillId="0" borderId="0" xfId="0" applyNumberFormat="1" applyFont="1" applyAlignment="1">
      <alignment horizontal="center" vertical="center" readingOrder="2"/>
    </xf>
    <xf numFmtId="0" fontId="31" fillId="4" borderId="15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0" fontId="32" fillId="4" borderId="14" xfId="4" applyFont="1" applyFill="1" applyBorder="1" applyAlignment="1">
      <alignment horizontal="center" vertical="center"/>
    </xf>
    <xf numFmtId="0" fontId="32" fillId="4" borderId="16" xfId="4" applyFont="1" applyFill="1" applyBorder="1" applyAlignment="1">
      <alignment horizontal="center" vertical="center"/>
    </xf>
    <xf numFmtId="169" fontId="33" fillId="4" borderId="6" xfId="5" applyNumberFormat="1" applyFont="1" applyFill="1" applyBorder="1" applyAlignment="1">
      <alignment horizontal="center" vertical="center" wrapText="1"/>
    </xf>
    <xf numFmtId="169" fontId="33" fillId="4" borderId="7" xfId="5" applyNumberFormat="1" applyFont="1" applyFill="1" applyBorder="1" applyAlignment="1">
      <alignment horizontal="center" vertical="center" wrapText="1"/>
    </xf>
    <xf numFmtId="169" fontId="33" fillId="4" borderId="11" xfId="5" applyNumberFormat="1" applyFont="1" applyFill="1" applyBorder="1" applyAlignment="1">
      <alignment horizontal="center" vertical="center" wrapText="1"/>
    </xf>
    <xf numFmtId="49" fontId="33" fillId="4" borderId="6" xfId="4" applyNumberFormat="1" applyFont="1" applyFill="1" applyBorder="1" applyAlignment="1">
      <alignment horizontal="center" vertical="center" textRotation="90" wrapText="1"/>
    </xf>
    <xf numFmtId="49" fontId="33" fillId="4" borderId="11" xfId="4" applyNumberFormat="1" applyFont="1" applyFill="1" applyBorder="1" applyAlignment="1">
      <alignment horizontal="center" vertical="center" textRotation="90" wrapText="1"/>
    </xf>
    <xf numFmtId="0" fontId="33" fillId="4" borderId="6" xfId="4" applyFont="1" applyFill="1" applyBorder="1" applyAlignment="1">
      <alignment horizontal="center" vertical="center"/>
    </xf>
    <xf numFmtId="0" fontId="33" fillId="4" borderId="11" xfId="4" applyFont="1" applyFill="1" applyBorder="1" applyAlignment="1">
      <alignment horizontal="center" vertical="center"/>
    </xf>
    <xf numFmtId="0" fontId="34" fillId="4" borderId="6" xfId="4" applyFont="1" applyFill="1" applyBorder="1" applyAlignment="1">
      <alignment horizontal="center" vertical="center" wrapText="1"/>
    </xf>
    <xf numFmtId="0" fontId="34" fillId="4" borderId="11" xfId="4" applyFont="1" applyFill="1" applyBorder="1" applyAlignment="1">
      <alignment horizontal="center" vertical="center" wrapText="1"/>
    </xf>
    <xf numFmtId="0" fontId="33" fillId="4" borderId="6" xfId="4" applyFont="1" applyFill="1" applyBorder="1" applyAlignment="1">
      <alignment horizontal="center" vertical="center" wrapText="1"/>
    </xf>
    <xf numFmtId="0" fontId="33" fillId="4" borderId="11" xfId="4" applyFont="1" applyFill="1" applyBorder="1" applyAlignment="1">
      <alignment horizontal="center" vertical="center" wrapText="1"/>
    </xf>
    <xf numFmtId="1" fontId="33" fillId="4" borderId="15" xfId="4" applyNumberFormat="1" applyFont="1" applyFill="1" applyBorder="1" applyAlignment="1">
      <alignment horizontal="center" vertical="center"/>
    </xf>
    <xf numFmtId="1" fontId="33" fillId="4" borderId="16" xfId="4" applyNumberFormat="1" applyFont="1" applyFill="1" applyBorder="1" applyAlignment="1">
      <alignment horizontal="center" vertical="center"/>
    </xf>
    <xf numFmtId="174" fontId="35" fillId="0" borderId="10" xfId="5" applyNumberFormat="1" applyFont="1" applyFill="1" applyBorder="1" applyAlignment="1">
      <alignment horizontal="center" vertical="center"/>
    </xf>
    <xf numFmtId="0" fontId="35" fillId="0" borderId="10" xfId="4" applyNumberFormat="1" applyFont="1" applyFill="1" applyBorder="1" applyAlignment="1">
      <alignment horizontal="center" vertical="center" wrapText="1"/>
    </xf>
    <xf numFmtId="49" fontId="35" fillId="0" borderId="10" xfId="4" applyNumberFormat="1" applyFont="1" applyFill="1" applyBorder="1" applyAlignment="1">
      <alignment horizontal="center" vertical="center" wrapText="1"/>
    </xf>
    <xf numFmtId="49" fontId="35" fillId="0" borderId="10" xfId="4" quotePrefix="1" applyNumberFormat="1" applyFont="1" applyFill="1" applyBorder="1" applyAlignment="1">
      <alignment horizontal="center" vertical="center" wrapText="1"/>
    </xf>
    <xf numFmtId="49" fontId="36" fillId="0" borderId="10" xfId="4" applyNumberFormat="1" applyFont="1" applyFill="1" applyBorder="1" applyAlignment="1">
      <alignment horizontal="center" vertical="center" wrapText="1"/>
    </xf>
    <xf numFmtId="0" fontId="34" fillId="0" borderId="15" xfId="4" applyFont="1" applyFill="1" applyBorder="1" applyAlignment="1">
      <alignment horizontal="center" vertical="center"/>
    </xf>
    <xf numFmtId="0" fontId="34" fillId="0" borderId="14" xfId="4" applyFont="1" applyFill="1" applyBorder="1" applyAlignment="1">
      <alignment horizontal="center" vertical="center"/>
    </xf>
    <xf numFmtId="0" fontId="34" fillId="0" borderId="16" xfId="4" applyFont="1" applyFill="1" applyBorder="1" applyAlignment="1">
      <alignment horizontal="center" vertical="center"/>
    </xf>
    <xf numFmtId="49" fontId="36" fillId="0" borderId="15" xfId="4" applyNumberFormat="1" applyFont="1" applyFill="1" applyBorder="1" applyAlignment="1">
      <alignment horizontal="center" vertical="center" shrinkToFit="1"/>
    </xf>
    <xf numFmtId="49" fontId="36" fillId="0" borderId="14" xfId="4" applyNumberFormat="1" applyFont="1" applyFill="1" applyBorder="1" applyAlignment="1">
      <alignment horizontal="center" vertical="center" shrinkToFit="1"/>
    </xf>
    <xf numFmtId="49" fontId="36" fillId="0" borderId="16" xfId="4" applyNumberFormat="1" applyFont="1" applyFill="1" applyBorder="1" applyAlignment="1">
      <alignment horizontal="center" vertical="center" shrinkToFit="1"/>
    </xf>
  </cellXfs>
  <cellStyles count="6">
    <cellStyle name="Comma" xfId="1" builtinId="3"/>
    <cellStyle name="Comma 2 2" xfId="5"/>
    <cellStyle name="Comma 3" xfId="3"/>
    <cellStyle name="Normal" xfId="0" builtinId="0"/>
    <cellStyle name="Normal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2743200</xdr:colOff>
      <xdr:row>10</xdr:row>
      <xdr:rowOff>219075</xdr:rowOff>
    </xdr:from>
    <xdr:to>
      <xdr:col>4</xdr:col>
      <xdr:colOff>2838450</xdr:colOff>
      <xdr:row>14</xdr:row>
      <xdr:rowOff>28576</xdr:rowOff>
    </xdr:to>
    <xdr:cxnSp macro="">
      <xdr:nvCxnSpPr>
        <xdr:cNvPr id="2" name="Straight Connector 1"/>
        <xdr:cNvCxnSpPr/>
      </xdr:nvCxnSpPr>
      <xdr:spPr>
        <a:xfrm flipV="1">
          <a:off x="9830228625" y="2714625"/>
          <a:ext cx="95250" cy="714376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11</xdr:row>
      <xdr:rowOff>0</xdr:rowOff>
    </xdr:from>
    <xdr:to>
      <xdr:col>4</xdr:col>
      <xdr:colOff>2752725</xdr:colOff>
      <xdr:row>11</xdr:row>
      <xdr:rowOff>0</xdr:rowOff>
    </xdr:to>
    <xdr:cxnSp macro="">
      <xdr:nvCxnSpPr>
        <xdr:cNvPr id="3" name="Straight Connector 2"/>
        <xdr:cNvCxnSpPr/>
      </xdr:nvCxnSpPr>
      <xdr:spPr>
        <a:xfrm>
          <a:off x="9830314350" y="2714625"/>
          <a:ext cx="2657475" cy="0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887921</xdr:colOff>
      <xdr:row>6</xdr:row>
      <xdr:rowOff>219741</xdr:rowOff>
    </xdr:from>
    <xdr:ext cx="1157859" cy="254557"/>
    <xdr:sp macro="" textlink="">
      <xdr:nvSpPr>
        <xdr:cNvPr id="4" name="TextBox 3"/>
        <xdr:cNvSpPr txBox="1"/>
      </xdr:nvSpPr>
      <xdr:spPr>
        <a:xfrm>
          <a:off x="9827830420" y="1819941"/>
          <a:ext cx="1157859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1" anchor="t">
          <a:spAutoFit/>
        </a:bodyPr>
        <a:lstStyle/>
        <a:p>
          <a:pPr algn="r" rtl="1"/>
          <a:endParaRPr lang="fa-IR"/>
        </a:p>
      </xdr:txBody>
    </xdr:sp>
    <xdr:clientData/>
  </xdr:oneCellAnchor>
  <xdr:twoCellAnchor>
    <xdr:from>
      <xdr:col>4</xdr:col>
      <xdr:colOff>2847975</xdr:colOff>
      <xdr:row>12</xdr:row>
      <xdr:rowOff>1</xdr:rowOff>
    </xdr:from>
    <xdr:to>
      <xdr:col>4</xdr:col>
      <xdr:colOff>2933697</xdr:colOff>
      <xdr:row>14</xdr:row>
      <xdr:rowOff>38100</xdr:rowOff>
    </xdr:to>
    <xdr:cxnSp macro="">
      <xdr:nvCxnSpPr>
        <xdr:cNvPr id="5" name="Straight Connector 4"/>
        <xdr:cNvCxnSpPr/>
      </xdr:nvCxnSpPr>
      <xdr:spPr>
        <a:xfrm flipH="1" flipV="1">
          <a:off x="9830133378" y="2943226"/>
          <a:ext cx="85722" cy="495299"/>
        </a:xfrm>
        <a:prstGeom prst="line">
          <a:avLst/>
        </a:prstGeom>
        <a:ln w="158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&#1589;&#1608;&#1585;&#1578;%20&#1605;&#1575;&#1604;&#1740;%20&#1570;&#1602;&#1575;&#1740;%20&#1575;&#1576;&#1585;&#1575;&#1607;&#1740;&#1605;%20&#1586;&#1575;&#1583;&#160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Copy%20of%20&#1578;&#1705;&#1605;&#1740;&#1604;%20&#1588;&#1583;&#1607;%20&#1583;&#1585;&#1740;&#1575;&#1601;&#1578;&#1606;&#1740;%20&#1578;&#1580;&#1575;&#1585;&#1740;-&#1740;&#1575;&#1583;&#1583;&#1575;&#1588;&#1578;6&#1608;4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sabahifard/Desktop/&#1711;&#1586;&#1575;&#1585;&#1588;%20&#1601;&#1593;&#1575;&#1604;&#1740;&#1578;%2096/&#1589;&#1608;&#1585;&#1578;%20&#1605;&#1575;&#1604;&#1740;/New%20folder/&#1589;&#1608;&#1585;&#1578;%20&#1605;&#1575;&#1604;&#1740;%20&#1576;&#1575;%20&#1575;&#1589;&#1604;&#1575;&#1581;&#1575;&#1578;%2013970406/&#1589;&#1608;&#1585;&#1578;%20&#1605;&#1575;&#1604;&#1740;%20&#1605;&#1606;&#1578;&#1607;&#1740;%20&#1576;&#1607;%20&#1578;&#1607;&#1740;&#1607;%201396.12.2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589;&#1608;&#1585;&#1578;%20&#1607;&#1575;&#1740;%20&#1605;&#1575;&#1604;&#1740;%20&#1583;&#1585;%20&#1587;&#1606;&#1607;&#1575;&#1576;\10-1399-12-30\&#1601;&#1575;&#1740;&#1604;%20&#1587;&#1606;&#1607;&#1575;&#1576;\&#1740;&#1575;&#1583;&#1575;&#1588;&#1578;%20&#1607;&#1575;\&#1605;&#1587;&#1578;&#1606;&#1583;&#1575;&#1578;\&#1578;&#1608;&#1575;&#1606;&#1711;&#1585;&#1740;%2010-6-1400\&#1589;&#1608;&#1585;&#1578;%20&#1605;&#1575;&#1604;&#1740;%20&#1606;&#1607;&#1575;&#1740;&#1740;%201399%20&#1576;&#1575;%20&#1575;&#1589;&#1604;&#1575;&#1581;&#1575;&#1578;%20&#1581;&#1587;&#1575;&#1576;&#1585;&#1587;%20&#1605;&#1608;&#1585;&#1582;%2014000504%20&#1576;&#1585;&#1575;&#1740;%20&#1670;&#1575;&#166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87;&#1740;&#1583;%20&#1605;&#1585;&#1578;&#1590;&#1740;/&#1589;&#1608;&#1585;&#1578;%20&#1605;&#1575;&#1604;&#1740;%201399/&#1606;&#1607;&#1575;&#1740;&#1740;%20&#1605;&#1608;&#1585;&#1582;%2014000417/&#1578;&#1608;&#1575;&#1606;&#1711;&#1585;&#1740;%20final&#1605;&#1606;&#1578;&#1607;&#1740;%20&#1576;&#1607;%2030%20&#1575;&#1587;&#1601;&#1606;&#1583;%2099%20&#1576;&#1575;%20&#1578;&#1594;&#1740;&#1740;&#1585;&#1575;&#1578;%201400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ود اطلاعات تراز معین"/>
      <sheetName val="ورود اطلاعات تراز تفضیلی 1"/>
      <sheetName val="تراز 6 ستونی دارایی ثابت"/>
      <sheetName val="تفضیلی 4 ستونی دارایی ثابت"/>
      <sheetName val="11"/>
      <sheetName val="فرم تائید صورتهای مالی"/>
      <sheetName val="ترازنامه"/>
      <sheetName val="آنالیز جریان وجه نقد "/>
      <sheetName val="سودوزيان"/>
      <sheetName val="پیوست"/>
      <sheetName val="جريان وجوه نقد"/>
      <sheetName val="يادداشتهاي توضيحي"/>
      <sheetName val="43"/>
      <sheetName val="10"/>
      <sheetName val="14"/>
      <sheetName val="محاسبه مالیات"/>
      <sheetName val="16"/>
      <sheetName val="17و18"/>
      <sheetName val="18-1"/>
      <sheetName val="18-2"/>
      <sheetName val="18-3-سال92"/>
      <sheetName val="18 ذخیره برگشتی"/>
      <sheetName val="19"/>
      <sheetName val="19-3"/>
      <sheetName val="27"/>
      <sheetName val="ضمیمه یادداشت 32"/>
      <sheetName val="ترازنامه 6 ماهه 92"/>
      <sheetName val="سود و زیان 6 ماهه 92"/>
      <sheetName val="ادامه36و37"/>
      <sheetName val="44"/>
      <sheetName val="سود ثالث 12 ماهه یادداشت 44"/>
      <sheetName val="ذخیره حق بیمه "/>
      <sheetName val="ذخیره خسارت معوق "/>
      <sheetName val="ذخیره فنی تکمیلی و حوادث طبیعی "/>
      <sheetName val="ذخیره حق بیمه برگشتی "/>
      <sheetName val="ذخیره ریسک های منقضی نشده "/>
      <sheetName val="کلی عاید نشده 92"/>
      <sheetName val="عاید نشده (قانونی) 92"/>
      <sheetName val="تکمیلی و حوادث طبیعی 92"/>
      <sheetName val="برگشت حق بیمه 92"/>
      <sheetName val="ریسکهای منقضی نشده 92"/>
      <sheetName val="خسارات معوق 92"/>
      <sheetName val="خسارتهای پرداختی طی سال 92"/>
      <sheetName val="کلی عاید نشده 91"/>
      <sheetName val="عاید نشده قانونی 91"/>
      <sheetName val="اختلاف 91"/>
      <sheetName val="ماههای تحصیل 91"/>
      <sheetName val="تکمیلی و حوادث طبیعی 91"/>
      <sheetName val="برگشت حق بیمه 91"/>
      <sheetName val="ریسکهای منقضی نشده 91"/>
      <sheetName val="خسارت معوق 91"/>
      <sheetName val="خسارتهای پرداختی طی سال 91"/>
      <sheetName val="ذخیره ریاضی6ماهه 93"/>
      <sheetName val="ذخیره ریاضی 91"/>
      <sheetName val="ذخیره ریاضی 92"/>
      <sheetName val="کاربرگ طبقه بندی 92"/>
      <sheetName val="ضمائم یادداشت43سایر ذخایرفنی"/>
    </sheetNames>
    <sheetDataSet>
      <sheetData sheetId="0"/>
      <sheetData sheetId="1"/>
      <sheetData sheetId="2">
        <row r="3">
          <cell r="A3">
            <v>1101</v>
          </cell>
          <cell r="BT3">
            <v>0</v>
          </cell>
        </row>
        <row r="4">
          <cell r="A4">
            <v>1101</v>
          </cell>
          <cell r="BT4">
            <v>4800000000</v>
          </cell>
        </row>
        <row r="5">
          <cell r="A5">
            <v>1101</v>
          </cell>
          <cell r="BT5">
            <v>0</v>
          </cell>
        </row>
        <row r="6">
          <cell r="A6">
            <v>1101</v>
          </cell>
          <cell r="BT6">
            <v>2543240000</v>
          </cell>
        </row>
        <row r="7">
          <cell r="A7">
            <v>1101</v>
          </cell>
          <cell r="BT7">
            <v>1262966400</v>
          </cell>
        </row>
        <row r="8">
          <cell r="A8">
            <v>1101</v>
          </cell>
          <cell r="BT8">
            <v>3519544605</v>
          </cell>
        </row>
        <row r="9">
          <cell r="A9">
            <v>1101</v>
          </cell>
          <cell r="BT9">
            <v>550800000</v>
          </cell>
        </row>
        <row r="10">
          <cell r="A10">
            <v>1101</v>
          </cell>
          <cell r="BT10">
            <v>2669741153</v>
          </cell>
        </row>
        <row r="11">
          <cell r="A11">
            <v>1101</v>
          </cell>
          <cell r="BT11">
            <v>5027139674</v>
          </cell>
        </row>
        <row r="12">
          <cell r="A12">
            <v>1101</v>
          </cell>
          <cell r="BT12">
            <v>0</v>
          </cell>
        </row>
        <row r="13">
          <cell r="A13">
            <v>1101</v>
          </cell>
          <cell r="BT13">
            <v>0</v>
          </cell>
        </row>
        <row r="14">
          <cell r="A14">
            <v>1101</v>
          </cell>
          <cell r="BT14">
            <v>887940000</v>
          </cell>
        </row>
        <row r="15">
          <cell r="A15">
            <v>1101</v>
          </cell>
          <cell r="BT15">
            <v>613816084</v>
          </cell>
        </row>
        <row r="16">
          <cell r="A16">
            <v>1101</v>
          </cell>
          <cell r="BT16">
            <v>801508000</v>
          </cell>
        </row>
        <row r="17">
          <cell r="A17">
            <v>1101</v>
          </cell>
          <cell r="BT17">
            <v>0</v>
          </cell>
        </row>
        <row r="18">
          <cell r="A18">
            <v>1101</v>
          </cell>
          <cell r="BT18">
            <v>0</v>
          </cell>
        </row>
        <row r="19">
          <cell r="A19">
            <v>1101</v>
          </cell>
          <cell r="BT19">
            <v>866274884</v>
          </cell>
        </row>
        <row r="20">
          <cell r="A20">
            <v>1101</v>
          </cell>
          <cell r="BT20">
            <v>0</v>
          </cell>
        </row>
        <row r="21">
          <cell r="A21">
            <v>1101</v>
          </cell>
          <cell r="BT21">
            <v>0</v>
          </cell>
        </row>
        <row r="22">
          <cell r="A22">
            <v>1101</v>
          </cell>
          <cell r="BT22">
            <v>0</v>
          </cell>
        </row>
        <row r="23">
          <cell r="A23">
            <v>1101</v>
          </cell>
          <cell r="BT23">
            <v>280000000</v>
          </cell>
        </row>
        <row r="24">
          <cell r="A24">
            <v>1101</v>
          </cell>
          <cell r="BT24">
            <v>0</v>
          </cell>
        </row>
        <row r="25">
          <cell r="A25">
            <v>1101</v>
          </cell>
          <cell r="BT25">
            <v>0</v>
          </cell>
        </row>
        <row r="26">
          <cell r="A26">
            <v>1101</v>
          </cell>
          <cell r="BT26">
            <v>399771095</v>
          </cell>
        </row>
        <row r="27">
          <cell r="A27">
            <v>1101</v>
          </cell>
          <cell r="BT27">
            <v>0</v>
          </cell>
        </row>
        <row r="28">
          <cell r="A28">
            <v>1101</v>
          </cell>
          <cell r="BT28">
            <v>600000000</v>
          </cell>
        </row>
        <row r="29">
          <cell r="A29">
            <v>1101</v>
          </cell>
          <cell r="BT29">
            <v>0</v>
          </cell>
        </row>
        <row r="30">
          <cell r="A30">
            <v>1101</v>
          </cell>
          <cell r="BT30">
            <v>400000000</v>
          </cell>
        </row>
        <row r="31">
          <cell r="A31">
            <v>1101</v>
          </cell>
          <cell r="BT31">
            <v>0</v>
          </cell>
        </row>
        <row r="32">
          <cell r="A32">
            <v>1101</v>
          </cell>
          <cell r="BT32">
            <v>0</v>
          </cell>
        </row>
        <row r="33">
          <cell r="A33">
            <v>1101</v>
          </cell>
          <cell r="BT33">
            <v>0</v>
          </cell>
        </row>
        <row r="34">
          <cell r="A34">
            <v>1101</v>
          </cell>
          <cell r="BT34">
            <v>0</v>
          </cell>
        </row>
        <row r="35">
          <cell r="A35">
            <v>1101</v>
          </cell>
          <cell r="BT35">
            <v>152000000</v>
          </cell>
        </row>
        <row r="36">
          <cell r="A36">
            <v>1101</v>
          </cell>
          <cell r="BT36">
            <v>300000000</v>
          </cell>
        </row>
        <row r="37">
          <cell r="A37">
            <v>1101</v>
          </cell>
          <cell r="BT37">
            <v>0</v>
          </cell>
        </row>
        <row r="38">
          <cell r="A38">
            <v>1101</v>
          </cell>
          <cell r="BT38">
            <v>0</v>
          </cell>
        </row>
        <row r="39">
          <cell r="A39">
            <v>1101</v>
          </cell>
          <cell r="BT39">
            <v>400000000</v>
          </cell>
        </row>
        <row r="40">
          <cell r="A40">
            <v>1101</v>
          </cell>
          <cell r="BT40">
            <v>0</v>
          </cell>
        </row>
        <row r="41">
          <cell r="A41">
            <v>1101</v>
          </cell>
          <cell r="BT41">
            <v>0</v>
          </cell>
        </row>
        <row r="42">
          <cell r="A42">
            <v>1101</v>
          </cell>
          <cell r="BT42">
            <v>322000000</v>
          </cell>
        </row>
        <row r="43">
          <cell r="A43">
            <v>1101</v>
          </cell>
          <cell r="BT43">
            <v>155194000</v>
          </cell>
        </row>
        <row r="44">
          <cell r="A44">
            <v>1101</v>
          </cell>
          <cell r="BT44">
            <v>0</v>
          </cell>
        </row>
        <row r="45">
          <cell r="A45">
            <v>1101</v>
          </cell>
          <cell r="BT45">
            <v>0</v>
          </cell>
        </row>
        <row r="46">
          <cell r="A46">
            <v>1101</v>
          </cell>
          <cell r="BT46">
            <v>35000000000</v>
          </cell>
        </row>
        <row r="47">
          <cell r="A47">
            <v>1101</v>
          </cell>
          <cell r="BT47">
            <v>0</v>
          </cell>
        </row>
        <row r="48">
          <cell r="A48">
            <v>1101</v>
          </cell>
          <cell r="BT48">
            <v>0</v>
          </cell>
        </row>
        <row r="49">
          <cell r="A49">
            <v>1101</v>
          </cell>
          <cell r="BT49">
            <v>0</v>
          </cell>
        </row>
        <row r="50">
          <cell r="A50">
            <v>1101</v>
          </cell>
          <cell r="BT50">
            <v>0</v>
          </cell>
        </row>
        <row r="51">
          <cell r="A51">
            <v>1101</v>
          </cell>
          <cell r="BT51">
            <v>0</v>
          </cell>
        </row>
        <row r="52">
          <cell r="A52">
            <v>1101</v>
          </cell>
          <cell r="BT52">
            <v>0</v>
          </cell>
        </row>
        <row r="53">
          <cell r="A53">
            <v>1102</v>
          </cell>
          <cell r="BT53">
            <v>0</v>
          </cell>
        </row>
        <row r="54">
          <cell r="A54">
            <v>1102</v>
          </cell>
          <cell r="BT54">
            <v>0</v>
          </cell>
        </row>
        <row r="55">
          <cell r="A55">
            <v>1102</v>
          </cell>
          <cell r="BT55">
            <v>0</v>
          </cell>
        </row>
        <row r="56">
          <cell r="A56">
            <v>1102</v>
          </cell>
          <cell r="BT56">
            <v>0</v>
          </cell>
        </row>
        <row r="57">
          <cell r="A57">
            <v>1102</v>
          </cell>
          <cell r="BT57">
            <v>0</v>
          </cell>
        </row>
        <row r="58">
          <cell r="A58">
            <v>1102</v>
          </cell>
          <cell r="BT58">
            <v>0</v>
          </cell>
        </row>
        <row r="59">
          <cell r="A59">
            <v>1102</v>
          </cell>
          <cell r="BT59">
            <v>0</v>
          </cell>
        </row>
        <row r="60">
          <cell r="A60">
            <v>1102</v>
          </cell>
          <cell r="BT60">
            <v>0</v>
          </cell>
        </row>
        <row r="61">
          <cell r="A61">
            <v>1102</v>
          </cell>
          <cell r="BT61">
            <v>0</v>
          </cell>
        </row>
        <row r="62">
          <cell r="A62">
            <v>1102</v>
          </cell>
          <cell r="BT62">
            <v>0</v>
          </cell>
        </row>
        <row r="63">
          <cell r="A63">
            <v>1102</v>
          </cell>
          <cell r="BT63">
            <v>0</v>
          </cell>
        </row>
        <row r="64">
          <cell r="A64">
            <v>1102</v>
          </cell>
          <cell r="BT64">
            <v>0</v>
          </cell>
        </row>
        <row r="65">
          <cell r="A65">
            <v>1102</v>
          </cell>
          <cell r="BT65">
            <v>0</v>
          </cell>
        </row>
        <row r="66">
          <cell r="A66">
            <v>1102</v>
          </cell>
          <cell r="BT66">
            <v>0</v>
          </cell>
        </row>
        <row r="67">
          <cell r="A67">
            <v>1102</v>
          </cell>
          <cell r="BT67">
            <v>0</v>
          </cell>
        </row>
        <row r="68">
          <cell r="A68">
            <v>1102</v>
          </cell>
          <cell r="BT68">
            <v>0</v>
          </cell>
        </row>
        <row r="69">
          <cell r="A69">
            <v>1102</v>
          </cell>
          <cell r="BT69">
            <v>0</v>
          </cell>
        </row>
        <row r="70">
          <cell r="A70">
            <v>1102</v>
          </cell>
          <cell r="BT70">
            <v>0</v>
          </cell>
        </row>
        <row r="71">
          <cell r="A71">
            <v>1102</v>
          </cell>
          <cell r="BT71">
            <v>0</v>
          </cell>
        </row>
        <row r="72">
          <cell r="A72">
            <v>1102</v>
          </cell>
          <cell r="BT72">
            <v>0</v>
          </cell>
        </row>
        <row r="73">
          <cell r="A73">
            <v>1102</v>
          </cell>
          <cell r="BT73">
            <v>0</v>
          </cell>
        </row>
        <row r="74">
          <cell r="A74">
            <v>1102</v>
          </cell>
          <cell r="BT74">
            <v>0</v>
          </cell>
        </row>
        <row r="75">
          <cell r="A75">
            <v>1102</v>
          </cell>
          <cell r="BT75">
            <v>0</v>
          </cell>
        </row>
        <row r="76">
          <cell r="A76">
            <v>1102</v>
          </cell>
          <cell r="BT76">
            <v>0</v>
          </cell>
        </row>
        <row r="77">
          <cell r="A77">
            <v>1102</v>
          </cell>
          <cell r="BT77">
            <v>0</v>
          </cell>
        </row>
        <row r="78">
          <cell r="A78">
            <v>1102</v>
          </cell>
          <cell r="BT78">
            <v>0</v>
          </cell>
        </row>
        <row r="79">
          <cell r="A79">
            <v>1102</v>
          </cell>
          <cell r="BT79">
            <v>0</v>
          </cell>
        </row>
        <row r="80">
          <cell r="A80">
            <v>1102</v>
          </cell>
          <cell r="BT80">
            <v>0</v>
          </cell>
        </row>
        <row r="81">
          <cell r="A81">
            <v>1102</v>
          </cell>
          <cell r="BT81">
            <v>0</v>
          </cell>
        </row>
        <row r="82">
          <cell r="A82">
            <v>1102</v>
          </cell>
          <cell r="BT82">
            <v>0</v>
          </cell>
        </row>
        <row r="83">
          <cell r="A83">
            <v>1102</v>
          </cell>
          <cell r="BT83">
            <v>0</v>
          </cell>
        </row>
        <row r="84">
          <cell r="A84">
            <v>1102</v>
          </cell>
          <cell r="BT84">
            <v>0</v>
          </cell>
        </row>
        <row r="85">
          <cell r="A85">
            <v>1102</v>
          </cell>
          <cell r="BT85">
            <v>0</v>
          </cell>
        </row>
        <row r="86">
          <cell r="A86">
            <v>1102</v>
          </cell>
          <cell r="BT86">
            <v>0</v>
          </cell>
        </row>
        <row r="87">
          <cell r="A87">
            <v>1102</v>
          </cell>
          <cell r="BT87">
            <v>0</v>
          </cell>
        </row>
        <row r="88">
          <cell r="A88">
            <v>1102</v>
          </cell>
          <cell r="BT88">
            <v>0</v>
          </cell>
        </row>
        <row r="89">
          <cell r="A89">
            <v>1102</v>
          </cell>
          <cell r="BT89">
            <v>0</v>
          </cell>
        </row>
        <row r="90">
          <cell r="A90">
            <v>1102</v>
          </cell>
          <cell r="BT90">
            <v>0</v>
          </cell>
        </row>
        <row r="91">
          <cell r="A91">
            <v>1102</v>
          </cell>
          <cell r="BT91">
            <v>0</v>
          </cell>
        </row>
        <row r="92">
          <cell r="A92">
            <v>1102</v>
          </cell>
          <cell r="BT92">
            <v>0</v>
          </cell>
        </row>
        <row r="93">
          <cell r="A93">
            <v>1102</v>
          </cell>
          <cell r="BT93">
            <v>0</v>
          </cell>
        </row>
        <row r="94">
          <cell r="A94">
            <v>1102</v>
          </cell>
          <cell r="BT94">
            <v>0</v>
          </cell>
        </row>
        <row r="95">
          <cell r="A95">
            <v>1102</v>
          </cell>
          <cell r="BT95">
            <v>0</v>
          </cell>
        </row>
        <row r="96">
          <cell r="A96">
            <v>1102</v>
          </cell>
          <cell r="BT96">
            <v>0</v>
          </cell>
        </row>
        <row r="97">
          <cell r="A97">
            <v>1102</v>
          </cell>
          <cell r="BT97">
            <v>0</v>
          </cell>
        </row>
        <row r="98">
          <cell r="A98">
            <v>1102</v>
          </cell>
          <cell r="BT98">
            <v>0</v>
          </cell>
        </row>
        <row r="99">
          <cell r="A99">
            <v>1102</v>
          </cell>
          <cell r="BT99">
            <v>0</v>
          </cell>
        </row>
        <row r="100">
          <cell r="A100">
            <v>1102</v>
          </cell>
          <cell r="BT100">
            <v>0</v>
          </cell>
        </row>
        <row r="101">
          <cell r="A101">
            <v>1102</v>
          </cell>
          <cell r="BT101">
            <v>0</v>
          </cell>
        </row>
        <row r="102">
          <cell r="A102">
            <v>1103</v>
          </cell>
          <cell r="BT102">
            <v>0</v>
          </cell>
        </row>
        <row r="103">
          <cell r="A103">
            <v>1103</v>
          </cell>
          <cell r="BT103">
            <v>0</v>
          </cell>
        </row>
        <row r="104">
          <cell r="A104">
            <v>1103</v>
          </cell>
          <cell r="BT104">
            <v>0</v>
          </cell>
        </row>
        <row r="105">
          <cell r="A105">
            <v>1103</v>
          </cell>
          <cell r="BT105">
            <v>0</v>
          </cell>
        </row>
        <row r="106">
          <cell r="A106">
            <v>1103</v>
          </cell>
          <cell r="BT106">
            <v>0</v>
          </cell>
        </row>
        <row r="107">
          <cell r="A107">
            <v>1103</v>
          </cell>
          <cell r="BT107">
            <v>0</v>
          </cell>
        </row>
        <row r="108">
          <cell r="A108">
            <v>1103</v>
          </cell>
          <cell r="BT108">
            <v>0</v>
          </cell>
        </row>
        <row r="109">
          <cell r="A109">
            <v>1103</v>
          </cell>
          <cell r="BT109">
            <v>0</v>
          </cell>
        </row>
        <row r="110">
          <cell r="A110">
            <v>1103</v>
          </cell>
          <cell r="BT110">
            <v>0</v>
          </cell>
        </row>
        <row r="111">
          <cell r="A111">
            <v>1103</v>
          </cell>
          <cell r="BT111">
            <v>0</v>
          </cell>
        </row>
        <row r="112">
          <cell r="A112">
            <v>1103</v>
          </cell>
          <cell r="BT112">
            <v>0</v>
          </cell>
        </row>
        <row r="113">
          <cell r="A113">
            <v>1103</v>
          </cell>
          <cell r="BT113">
            <v>0</v>
          </cell>
        </row>
        <row r="114">
          <cell r="A114">
            <v>1103</v>
          </cell>
          <cell r="BT114">
            <v>0</v>
          </cell>
        </row>
        <row r="115">
          <cell r="A115">
            <v>1103</v>
          </cell>
          <cell r="BT115">
            <v>0</v>
          </cell>
        </row>
        <row r="116">
          <cell r="A116">
            <v>1103</v>
          </cell>
          <cell r="BT116">
            <v>0</v>
          </cell>
        </row>
        <row r="117">
          <cell r="A117">
            <v>1103</v>
          </cell>
          <cell r="BT117">
            <v>0</v>
          </cell>
        </row>
        <row r="118">
          <cell r="A118">
            <v>1103</v>
          </cell>
          <cell r="BT118">
            <v>0</v>
          </cell>
        </row>
        <row r="119">
          <cell r="A119">
            <v>1103</v>
          </cell>
          <cell r="BT119">
            <v>0</v>
          </cell>
        </row>
        <row r="120">
          <cell r="A120">
            <v>1103</v>
          </cell>
          <cell r="BT120">
            <v>0</v>
          </cell>
        </row>
        <row r="121">
          <cell r="A121">
            <v>1103</v>
          </cell>
          <cell r="BT121">
            <v>0</v>
          </cell>
        </row>
        <row r="122">
          <cell r="A122">
            <v>1103</v>
          </cell>
          <cell r="BT122">
            <v>0</v>
          </cell>
        </row>
        <row r="123">
          <cell r="A123">
            <v>1103</v>
          </cell>
          <cell r="BT123">
            <v>0</v>
          </cell>
        </row>
        <row r="124">
          <cell r="A124">
            <v>1103</v>
          </cell>
          <cell r="BT124">
            <v>0</v>
          </cell>
        </row>
        <row r="125">
          <cell r="A125">
            <v>1103</v>
          </cell>
          <cell r="BT125">
            <v>0</v>
          </cell>
        </row>
        <row r="126">
          <cell r="A126">
            <v>1103</v>
          </cell>
          <cell r="BT126">
            <v>0</v>
          </cell>
        </row>
        <row r="127">
          <cell r="A127">
            <v>1103</v>
          </cell>
          <cell r="BT127">
            <v>0</v>
          </cell>
        </row>
        <row r="128">
          <cell r="A128">
            <v>1103</v>
          </cell>
          <cell r="BT128">
            <v>0</v>
          </cell>
        </row>
        <row r="129">
          <cell r="A129">
            <v>1103</v>
          </cell>
          <cell r="BT129">
            <v>0</v>
          </cell>
        </row>
        <row r="130">
          <cell r="A130">
            <v>1103</v>
          </cell>
          <cell r="BT130">
            <v>0</v>
          </cell>
        </row>
        <row r="131">
          <cell r="A131">
            <v>1103</v>
          </cell>
          <cell r="BT131">
            <v>0</v>
          </cell>
        </row>
        <row r="132">
          <cell r="A132">
            <v>1103</v>
          </cell>
          <cell r="BT132">
            <v>0</v>
          </cell>
        </row>
        <row r="133">
          <cell r="A133">
            <v>1103</v>
          </cell>
          <cell r="BT133">
            <v>0</v>
          </cell>
        </row>
        <row r="134">
          <cell r="A134">
            <v>1103</v>
          </cell>
          <cell r="BT134">
            <v>0</v>
          </cell>
        </row>
        <row r="135">
          <cell r="A135">
            <v>1103</v>
          </cell>
          <cell r="BT135">
            <v>0</v>
          </cell>
        </row>
        <row r="136">
          <cell r="A136">
            <v>1104</v>
          </cell>
          <cell r="BT136">
            <v>0</v>
          </cell>
        </row>
        <row r="137">
          <cell r="A137">
            <v>1104</v>
          </cell>
          <cell r="BT137">
            <v>0</v>
          </cell>
        </row>
        <row r="138">
          <cell r="A138">
            <v>1104</v>
          </cell>
          <cell r="BT138">
            <v>0</v>
          </cell>
        </row>
        <row r="139">
          <cell r="A139">
            <v>1104</v>
          </cell>
          <cell r="BT139">
            <v>0</v>
          </cell>
        </row>
        <row r="140">
          <cell r="A140">
            <v>1104</v>
          </cell>
          <cell r="BT140">
            <v>0</v>
          </cell>
        </row>
        <row r="141">
          <cell r="A141">
            <v>1104</v>
          </cell>
          <cell r="BT141">
            <v>0</v>
          </cell>
        </row>
        <row r="142">
          <cell r="A142">
            <v>1104</v>
          </cell>
          <cell r="BT142">
            <v>0</v>
          </cell>
        </row>
        <row r="143">
          <cell r="A143">
            <v>1104</v>
          </cell>
          <cell r="BT143">
            <v>0</v>
          </cell>
        </row>
        <row r="144">
          <cell r="A144">
            <v>1104</v>
          </cell>
          <cell r="BT144">
            <v>0</v>
          </cell>
        </row>
        <row r="145">
          <cell r="A145">
            <v>1104</v>
          </cell>
          <cell r="BT145">
            <v>0</v>
          </cell>
        </row>
        <row r="146">
          <cell r="A146">
            <v>1104</v>
          </cell>
          <cell r="BT146">
            <v>0</v>
          </cell>
        </row>
        <row r="147">
          <cell r="A147">
            <v>1104</v>
          </cell>
          <cell r="BT147">
            <v>0</v>
          </cell>
        </row>
        <row r="148">
          <cell r="A148">
            <v>1104</v>
          </cell>
          <cell r="BT148">
            <v>0</v>
          </cell>
        </row>
        <row r="149">
          <cell r="A149">
            <v>1104</v>
          </cell>
          <cell r="BT149">
            <v>0</v>
          </cell>
        </row>
        <row r="150">
          <cell r="A150">
            <v>1104</v>
          </cell>
          <cell r="BT150">
            <v>0</v>
          </cell>
        </row>
        <row r="151">
          <cell r="A151">
            <v>1104</v>
          </cell>
          <cell r="BT151">
            <v>0</v>
          </cell>
        </row>
        <row r="152">
          <cell r="A152">
            <v>1104</v>
          </cell>
          <cell r="BT152">
            <v>0</v>
          </cell>
        </row>
        <row r="153">
          <cell r="A153">
            <v>1104</v>
          </cell>
          <cell r="BT153">
            <v>0</v>
          </cell>
        </row>
        <row r="154">
          <cell r="A154">
            <v>1104</v>
          </cell>
          <cell r="BT154">
            <v>0</v>
          </cell>
        </row>
        <row r="155">
          <cell r="A155">
            <v>1104</v>
          </cell>
          <cell r="BT155">
            <v>0</v>
          </cell>
        </row>
        <row r="156">
          <cell r="A156">
            <v>1104</v>
          </cell>
          <cell r="BT156">
            <v>0</v>
          </cell>
        </row>
        <row r="157">
          <cell r="A157">
            <v>1104</v>
          </cell>
          <cell r="BT157">
            <v>0</v>
          </cell>
        </row>
        <row r="158">
          <cell r="A158">
            <v>1104</v>
          </cell>
          <cell r="BT158">
            <v>0</v>
          </cell>
        </row>
        <row r="159">
          <cell r="A159">
            <v>1104</v>
          </cell>
          <cell r="BT159">
            <v>0</v>
          </cell>
        </row>
        <row r="160">
          <cell r="A160">
            <v>1104</v>
          </cell>
          <cell r="BT160">
            <v>0</v>
          </cell>
        </row>
        <row r="161">
          <cell r="A161">
            <v>1104</v>
          </cell>
          <cell r="BT161">
            <v>0</v>
          </cell>
        </row>
        <row r="162">
          <cell r="A162">
            <v>1104</v>
          </cell>
          <cell r="BT162">
            <v>0</v>
          </cell>
        </row>
        <row r="163">
          <cell r="A163">
            <v>1104</v>
          </cell>
          <cell r="BT163">
            <v>0</v>
          </cell>
        </row>
        <row r="164">
          <cell r="A164">
            <v>1104</v>
          </cell>
          <cell r="BT164">
            <v>0</v>
          </cell>
        </row>
        <row r="165">
          <cell r="A165">
            <v>1104</v>
          </cell>
          <cell r="BT165">
            <v>0</v>
          </cell>
        </row>
        <row r="166">
          <cell r="A166">
            <v>1104</v>
          </cell>
          <cell r="BT166">
            <v>0</v>
          </cell>
        </row>
        <row r="167">
          <cell r="A167">
            <v>1104</v>
          </cell>
          <cell r="BT167">
            <v>0</v>
          </cell>
        </row>
        <row r="168">
          <cell r="A168">
            <v>1104</v>
          </cell>
          <cell r="BT168">
            <v>0</v>
          </cell>
        </row>
        <row r="169">
          <cell r="A169">
            <v>1104</v>
          </cell>
          <cell r="BT169">
            <v>0</v>
          </cell>
        </row>
        <row r="170">
          <cell r="A170">
            <v>1104</v>
          </cell>
          <cell r="BT170">
            <v>0</v>
          </cell>
        </row>
        <row r="171">
          <cell r="A171">
            <v>1104</v>
          </cell>
          <cell r="BT171">
            <v>0</v>
          </cell>
        </row>
        <row r="172">
          <cell r="A172">
            <v>1104</v>
          </cell>
          <cell r="BT172">
            <v>0</v>
          </cell>
        </row>
        <row r="173">
          <cell r="A173">
            <v>1104</v>
          </cell>
          <cell r="BT173">
            <v>0</v>
          </cell>
        </row>
        <row r="174">
          <cell r="A174">
            <v>1105</v>
          </cell>
          <cell r="BT174">
            <v>0</v>
          </cell>
        </row>
        <row r="175">
          <cell r="A175">
            <v>1105</v>
          </cell>
          <cell r="BT175">
            <v>0</v>
          </cell>
        </row>
        <row r="176">
          <cell r="A176">
            <v>1105</v>
          </cell>
          <cell r="BT176">
            <v>0</v>
          </cell>
        </row>
        <row r="177">
          <cell r="A177">
            <v>1105</v>
          </cell>
          <cell r="BT177">
            <v>0</v>
          </cell>
        </row>
        <row r="178">
          <cell r="A178">
            <v>1105</v>
          </cell>
          <cell r="BT178">
            <v>0</v>
          </cell>
        </row>
        <row r="179">
          <cell r="A179">
            <v>1105</v>
          </cell>
          <cell r="BT179">
            <v>0</v>
          </cell>
        </row>
        <row r="180">
          <cell r="A180">
            <v>1105</v>
          </cell>
          <cell r="BT180">
            <v>0</v>
          </cell>
        </row>
        <row r="181">
          <cell r="A181">
            <v>1105</v>
          </cell>
          <cell r="BT181">
            <v>0</v>
          </cell>
        </row>
        <row r="182">
          <cell r="A182">
            <v>1105</v>
          </cell>
          <cell r="BT182">
            <v>0</v>
          </cell>
        </row>
        <row r="183">
          <cell r="A183">
            <v>1105</v>
          </cell>
          <cell r="BT183">
            <v>0</v>
          </cell>
        </row>
        <row r="184">
          <cell r="A184">
            <v>1105</v>
          </cell>
          <cell r="BT184">
            <v>0</v>
          </cell>
        </row>
        <row r="185">
          <cell r="A185">
            <v>1105</v>
          </cell>
          <cell r="BT185">
            <v>0</v>
          </cell>
        </row>
        <row r="186">
          <cell r="A186">
            <v>1105</v>
          </cell>
          <cell r="BT186">
            <v>0</v>
          </cell>
        </row>
        <row r="187">
          <cell r="A187">
            <v>1105</v>
          </cell>
          <cell r="BT187">
            <v>0</v>
          </cell>
        </row>
        <row r="188">
          <cell r="A188">
            <v>1105</v>
          </cell>
          <cell r="BT188">
            <v>0</v>
          </cell>
        </row>
        <row r="189">
          <cell r="A189">
            <v>1105</v>
          </cell>
          <cell r="BT189">
            <v>0</v>
          </cell>
        </row>
        <row r="190">
          <cell r="A190">
            <v>1105</v>
          </cell>
          <cell r="BT190">
            <v>0</v>
          </cell>
        </row>
        <row r="191">
          <cell r="A191">
            <v>1105</v>
          </cell>
          <cell r="BT191">
            <v>0</v>
          </cell>
        </row>
        <row r="192">
          <cell r="A192">
            <v>1105</v>
          </cell>
          <cell r="BT192">
            <v>0</v>
          </cell>
        </row>
        <row r="193">
          <cell r="A193">
            <v>1105</v>
          </cell>
          <cell r="BT193">
            <v>0</v>
          </cell>
        </row>
        <row r="194">
          <cell r="A194">
            <v>1105</v>
          </cell>
          <cell r="BT194">
            <v>0</v>
          </cell>
        </row>
        <row r="195">
          <cell r="A195">
            <v>1105</v>
          </cell>
          <cell r="BT195">
            <v>0</v>
          </cell>
        </row>
        <row r="196">
          <cell r="A196">
            <v>1105</v>
          </cell>
          <cell r="BT196">
            <v>0</v>
          </cell>
        </row>
        <row r="197">
          <cell r="A197">
            <v>1105</v>
          </cell>
          <cell r="BT197">
            <v>0</v>
          </cell>
        </row>
        <row r="198">
          <cell r="A198">
            <v>1105</v>
          </cell>
          <cell r="BT198">
            <v>0</v>
          </cell>
        </row>
        <row r="199">
          <cell r="A199">
            <v>1105</v>
          </cell>
          <cell r="BT199">
            <v>0</v>
          </cell>
        </row>
        <row r="200">
          <cell r="A200">
            <v>1105</v>
          </cell>
          <cell r="BT200">
            <v>0</v>
          </cell>
        </row>
        <row r="201">
          <cell r="A201">
            <v>1105</v>
          </cell>
          <cell r="BT201">
            <v>0</v>
          </cell>
        </row>
        <row r="202">
          <cell r="A202">
            <v>1105</v>
          </cell>
          <cell r="BT202">
            <v>0</v>
          </cell>
        </row>
        <row r="203">
          <cell r="A203">
            <v>1105</v>
          </cell>
          <cell r="BT203">
            <v>0</v>
          </cell>
        </row>
        <row r="204">
          <cell r="A204">
            <v>1105</v>
          </cell>
          <cell r="BT204">
            <v>0</v>
          </cell>
        </row>
        <row r="205">
          <cell r="A205">
            <v>1105</v>
          </cell>
          <cell r="BT205">
            <v>0</v>
          </cell>
        </row>
        <row r="206">
          <cell r="A206">
            <v>1105</v>
          </cell>
          <cell r="BT206">
            <v>0</v>
          </cell>
        </row>
        <row r="207">
          <cell r="A207">
            <v>1105</v>
          </cell>
          <cell r="BT207">
            <v>0</v>
          </cell>
        </row>
        <row r="208">
          <cell r="A208">
            <v>1105</v>
          </cell>
          <cell r="BT208">
            <v>0</v>
          </cell>
        </row>
        <row r="209">
          <cell r="A209">
            <v>1105</v>
          </cell>
          <cell r="BT209">
            <v>0</v>
          </cell>
        </row>
        <row r="210">
          <cell r="A210">
            <v>1105</v>
          </cell>
          <cell r="BT210">
            <v>0</v>
          </cell>
        </row>
        <row r="211">
          <cell r="A211">
            <v>1105</v>
          </cell>
          <cell r="BT211">
            <v>0</v>
          </cell>
        </row>
        <row r="212">
          <cell r="A212">
            <v>1105</v>
          </cell>
          <cell r="BT212">
            <v>0</v>
          </cell>
        </row>
        <row r="213">
          <cell r="A213">
            <v>1105</v>
          </cell>
          <cell r="BT213">
            <v>0</v>
          </cell>
        </row>
        <row r="214">
          <cell r="A214">
            <v>1105</v>
          </cell>
          <cell r="BT214">
            <v>0</v>
          </cell>
        </row>
        <row r="215">
          <cell r="A215">
            <v>1105</v>
          </cell>
          <cell r="BT215">
            <v>0</v>
          </cell>
        </row>
        <row r="216">
          <cell r="A216">
            <v>1105</v>
          </cell>
          <cell r="BT216">
            <v>0</v>
          </cell>
        </row>
        <row r="217">
          <cell r="A217">
            <v>1105</v>
          </cell>
          <cell r="BT217">
            <v>0</v>
          </cell>
        </row>
        <row r="218">
          <cell r="A218">
            <v>1105</v>
          </cell>
          <cell r="BT218">
            <v>0</v>
          </cell>
        </row>
        <row r="219">
          <cell r="A219">
            <v>1105</v>
          </cell>
          <cell r="BT219">
            <v>0</v>
          </cell>
        </row>
        <row r="220">
          <cell r="A220">
            <v>1105</v>
          </cell>
          <cell r="BT220">
            <v>0</v>
          </cell>
        </row>
        <row r="221">
          <cell r="A221">
            <v>1105</v>
          </cell>
          <cell r="BT221">
            <v>0</v>
          </cell>
        </row>
        <row r="222">
          <cell r="A222">
            <v>1105</v>
          </cell>
          <cell r="BT222">
            <v>0</v>
          </cell>
        </row>
        <row r="223">
          <cell r="A223">
            <v>1105</v>
          </cell>
          <cell r="BT223">
            <v>0</v>
          </cell>
        </row>
        <row r="224">
          <cell r="A224">
            <v>1105</v>
          </cell>
          <cell r="BT224">
            <v>0</v>
          </cell>
        </row>
        <row r="225">
          <cell r="A225">
            <v>1105</v>
          </cell>
          <cell r="BT225">
            <v>0</v>
          </cell>
        </row>
        <row r="226">
          <cell r="A226">
            <v>1105</v>
          </cell>
          <cell r="BT226">
            <v>0</v>
          </cell>
        </row>
        <row r="227">
          <cell r="A227">
            <v>1105</v>
          </cell>
          <cell r="BT227">
            <v>0</v>
          </cell>
        </row>
        <row r="228">
          <cell r="A228">
            <v>1105</v>
          </cell>
          <cell r="BT228">
            <v>0</v>
          </cell>
        </row>
        <row r="229">
          <cell r="A229">
            <v>1105</v>
          </cell>
          <cell r="BT229">
            <v>0</v>
          </cell>
        </row>
        <row r="230">
          <cell r="A230">
            <v>1105</v>
          </cell>
          <cell r="BT230">
            <v>0</v>
          </cell>
        </row>
        <row r="231">
          <cell r="A231">
            <v>1105</v>
          </cell>
          <cell r="BT231">
            <v>0</v>
          </cell>
        </row>
        <row r="232">
          <cell r="A232">
            <v>1105</v>
          </cell>
          <cell r="BT232">
            <v>0</v>
          </cell>
        </row>
        <row r="233">
          <cell r="A233">
            <v>1105</v>
          </cell>
          <cell r="BT233">
            <v>0</v>
          </cell>
        </row>
        <row r="234">
          <cell r="A234">
            <v>1105</v>
          </cell>
          <cell r="BT234">
            <v>0</v>
          </cell>
        </row>
        <row r="235">
          <cell r="A235">
            <v>1105</v>
          </cell>
          <cell r="BT235">
            <v>0</v>
          </cell>
        </row>
        <row r="236">
          <cell r="A236">
            <v>1105</v>
          </cell>
          <cell r="BT236">
            <v>0</v>
          </cell>
        </row>
        <row r="237">
          <cell r="A237">
            <v>1105</v>
          </cell>
          <cell r="BT237">
            <v>0</v>
          </cell>
        </row>
        <row r="238">
          <cell r="A238">
            <v>1105</v>
          </cell>
          <cell r="BT238">
            <v>0</v>
          </cell>
        </row>
        <row r="239">
          <cell r="A239">
            <v>1105</v>
          </cell>
          <cell r="BT239">
            <v>0</v>
          </cell>
        </row>
        <row r="240">
          <cell r="A240">
            <v>1105</v>
          </cell>
          <cell r="BT240">
            <v>0</v>
          </cell>
        </row>
        <row r="241">
          <cell r="A241">
            <v>1105</v>
          </cell>
          <cell r="BT241">
            <v>0</v>
          </cell>
        </row>
        <row r="242">
          <cell r="A242">
            <v>1105</v>
          </cell>
          <cell r="BT242">
            <v>0</v>
          </cell>
        </row>
        <row r="243">
          <cell r="A243">
            <v>1105</v>
          </cell>
          <cell r="BT243">
            <v>0</v>
          </cell>
        </row>
        <row r="244">
          <cell r="A244">
            <v>1105</v>
          </cell>
          <cell r="BT244">
            <v>0</v>
          </cell>
        </row>
        <row r="245">
          <cell r="A245">
            <v>1105</v>
          </cell>
          <cell r="BT245">
            <v>0</v>
          </cell>
        </row>
        <row r="246">
          <cell r="A246">
            <v>1105</v>
          </cell>
          <cell r="BT246">
            <v>0</v>
          </cell>
        </row>
        <row r="247">
          <cell r="A247">
            <v>1105</v>
          </cell>
          <cell r="BT247">
            <v>0</v>
          </cell>
        </row>
        <row r="248">
          <cell r="A248">
            <v>1105</v>
          </cell>
          <cell r="BT248">
            <v>0</v>
          </cell>
        </row>
        <row r="249">
          <cell r="A249">
            <v>1105</v>
          </cell>
          <cell r="BT249">
            <v>0</v>
          </cell>
        </row>
        <row r="250">
          <cell r="A250">
            <v>1105</v>
          </cell>
          <cell r="BT250">
            <v>0</v>
          </cell>
        </row>
        <row r="251">
          <cell r="A251">
            <v>1105</v>
          </cell>
          <cell r="BT251">
            <v>0</v>
          </cell>
        </row>
        <row r="252">
          <cell r="A252">
            <v>1105</v>
          </cell>
          <cell r="BT252">
            <v>0</v>
          </cell>
        </row>
        <row r="253">
          <cell r="A253">
            <v>1105</v>
          </cell>
          <cell r="BT253">
            <v>0</v>
          </cell>
        </row>
        <row r="254">
          <cell r="A254">
            <v>1105</v>
          </cell>
          <cell r="BT254">
            <v>0</v>
          </cell>
        </row>
        <row r="255">
          <cell r="A255">
            <v>1105</v>
          </cell>
          <cell r="BT255">
            <v>0</v>
          </cell>
        </row>
        <row r="256">
          <cell r="A256">
            <v>1105</v>
          </cell>
          <cell r="BT256">
            <v>0</v>
          </cell>
        </row>
        <row r="257">
          <cell r="A257">
            <v>1105</v>
          </cell>
          <cell r="BT257">
            <v>0</v>
          </cell>
        </row>
        <row r="258">
          <cell r="A258">
            <v>1105</v>
          </cell>
          <cell r="BT258">
            <v>0</v>
          </cell>
        </row>
        <row r="259">
          <cell r="A259">
            <v>1105</v>
          </cell>
          <cell r="BT259">
            <v>0</v>
          </cell>
        </row>
        <row r="260">
          <cell r="A260">
            <v>1105</v>
          </cell>
          <cell r="BT260">
            <v>0</v>
          </cell>
        </row>
        <row r="261">
          <cell r="A261">
            <v>1105</v>
          </cell>
          <cell r="BT261">
            <v>0</v>
          </cell>
        </row>
        <row r="262">
          <cell r="A262">
            <v>1105</v>
          </cell>
          <cell r="BT262">
            <v>0</v>
          </cell>
        </row>
        <row r="263">
          <cell r="A263">
            <v>1105</v>
          </cell>
          <cell r="BT263">
            <v>0</v>
          </cell>
        </row>
        <row r="264">
          <cell r="A264">
            <v>1105</v>
          </cell>
          <cell r="BT264">
            <v>0</v>
          </cell>
        </row>
        <row r="265">
          <cell r="A265">
            <v>1105</v>
          </cell>
          <cell r="BT265">
            <v>0</v>
          </cell>
        </row>
        <row r="266">
          <cell r="A266">
            <v>1105</v>
          </cell>
          <cell r="BT266">
            <v>0</v>
          </cell>
        </row>
        <row r="267">
          <cell r="A267">
            <v>1105</v>
          </cell>
          <cell r="BT267">
            <v>0</v>
          </cell>
        </row>
        <row r="268">
          <cell r="A268">
            <v>1105</v>
          </cell>
          <cell r="BT268">
            <v>0</v>
          </cell>
        </row>
        <row r="269">
          <cell r="A269">
            <v>1105</v>
          </cell>
          <cell r="BT269">
            <v>0</v>
          </cell>
        </row>
        <row r="270">
          <cell r="A270">
            <v>1105</v>
          </cell>
          <cell r="BT270">
            <v>0</v>
          </cell>
        </row>
        <row r="271">
          <cell r="A271">
            <v>1105</v>
          </cell>
          <cell r="BT271">
            <v>0</v>
          </cell>
        </row>
        <row r="272">
          <cell r="A272">
            <v>1105</v>
          </cell>
          <cell r="BT272">
            <v>0</v>
          </cell>
        </row>
        <row r="273">
          <cell r="A273">
            <v>1105</v>
          </cell>
          <cell r="BT273">
            <v>0</v>
          </cell>
        </row>
        <row r="274">
          <cell r="A274">
            <v>1105</v>
          </cell>
          <cell r="BT274">
            <v>0</v>
          </cell>
        </row>
        <row r="275">
          <cell r="A275">
            <v>1105</v>
          </cell>
          <cell r="BT275">
            <v>0</v>
          </cell>
        </row>
        <row r="276">
          <cell r="A276">
            <v>1105</v>
          </cell>
          <cell r="BT276">
            <v>0</v>
          </cell>
        </row>
        <row r="277">
          <cell r="A277">
            <v>1105</v>
          </cell>
          <cell r="BT277">
            <v>0</v>
          </cell>
        </row>
        <row r="278">
          <cell r="A278">
            <v>1105</v>
          </cell>
          <cell r="BT278">
            <v>0</v>
          </cell>
        </row>
        <row r="279">
          <cell r="A279">
            <v>1105</v>
          </cell>
          <cell r="BT279">
            <v>0</v>
          </cell>
        </row>
        <row r="280">
          <cell r="A280">
            <v>1105</v>
          </cell>
          <cell r="BT280">
            <v>0</v>
          </cell>
        </row>
        <row r="281">
          <cell r="A281">
            <v>1105</v>
          </cell>
          <cell r="BT281">
            <v>0</v>
          </cell>
        </row>
        <row r="282">
          <cell r="A282">
            <v>1105</v>
          </cell>
          <cell r="BT282">
            <v>0</v>
          </cell>
        </row>
        <row r="283">
          <cell r="A283">
            <v>1105</v>
          </cell>
          <cell r="BT283">
            <v>0</v>
          </cell>
        </row>
        <row r="284">
          <cell r="A284">
            <v>1105</v>
          </cell>
          <cell r="BT284">
            <v>0</v>
          </cell>
        </row>
        <row r="285">
          <cell r="A285">
            <v>1105</v>
          </cell>
          <cell r="BT285">
            <v>0</v>
          </cell>
        </row>
        <row r="286">
          <cell r="A286">
            <v>1105</v>
          </cell>
          <cell r="BT286">
            <v>0</v>
          </cell>
        </row>
        <row r="287">
          <cell r="A287">
            <v>1105</v>
          </cell>
          <cell r="BT287">
            <v>0</v>
          </cell>
        </row>
        <row r="288">
          <cell r="A288">
            <v>1105</v>
          </cell>
          <cell r="BT288">
            <v>0</v>
          </cell>
        </row>
        <row r="289">
          <cell r="A289">
            <v>1105</v>
          </cell>
          <cell r="BT289">
            <v>0</v>
          </cell>
        </row>
        <row r="290">
          <cell r="A290">
            <v>1105</v>
          </cell>
          <cell r="BT290">
            <v>0</v>
          </cell>
        </row>
        <row r="291">
          <cell r="A291">
            <v>1105</v>
          </cell>
          <cell r="BT291">
            <v>0</v>
          </cell>
        </row>
        <row r="292">
          <cell r="A292">
            <v>1105</v>
          </cell>
          <cell r="BT292">
            <v>0</v>
          </cell>
        </row>
        <row r="293">
          <cell r="A293">
            <v>1105</v>
          </cell>
          <cell r="BT293">
            <v>0</v>
          </cell>
        </row>
        <row r="294">
          <cell r="A294">
            <v>1105</v>
          </cell>
          <cell r="BT294">
            <v>0</v>
          </cell>
        </row>
        <row r="295">
          <cell r="A295">
            <v>1105</v>
          </cell>
          <cell r="BT295">
            <v>0</v>
          </cell>
        </row>
        <row r="296">
          <cell r="A296">
            <v>1105</v>
          </cell>
          <cell r="BT296">
            <v>0</v>
          </cell>
        </row>
        <row r="297">
          <cell r="A297">
            <v>1105</v>
          </cell>
          <cell r="BT297">
            <v>0</v>
          </cell>
        </row>
        <row r="298">
          <cell r="A298">
            <v>1105</v>
          </cell>
          <cell r="BT298">
            <v>0</v>
          </cell>
        </row>
        <row r="299">
          <cell r="A299">
            <v>1105</v>
          </cell>
          <cell r="BT299">
            <v>0</v>
          </cell>
        </row>
        <row r="300">
          <cell r="A300">
            <v>1105</v>
          </cell>
          <cell r="BT300">
            <v>0</v>
          </cell>
        </row>
        <row r="301">
          <cell r="A301">
            <v>1105</v>
          </cell>
          <cell r="BT301">
            <v>0</v>
          </cell>
        </row>
        <row r="302">
          <cell r="A302">
            <v>1109</v>
          </cell>
          <cell r="BT302">
            <v>0</v>
          </cell>
        </row>
        <row r="303">
          <cell r="A303">
            <v>1110</v>
          </cell>
          <cell r="BT303">
            <v>114259436</v>
          </cell>
        </row>
        <row r="304">
          <cell r="A304">
            <v>1111</v>
          </cell>
          <cell r="BT304">
            <v>0</v>
          </cell>
        </row>
        <row r="305">
          <cell r="A305">
            <v>1112</v>
          </cell>
          <cell r="BT305">
            <v>0</v>
          </cell>
          <cell r="BU305">
            <v>114259436</v>
          </cell>
        </row>
        <row r="306">
          <cell r="BT306">
            <v>0</v>
          </cell>
        </row>
        <row r="307">
          <cell r="BT307">
            <v>0</v>
          </cell>
        </row>
        <row r="308">
          <cell r="BT308">
            <v>0</v>
          </cell>
        </row>
        <row r="309">
          <cell r="BT309">
            <v>0</v>
          </cell>
        </row>
        <row r="310">
          <cell r="BT310">
            <v>0</v>
          </cell>
        </row>
        <row r="311">
          <cell r="BT311">
            <v>0</v>
          </cell>
        </row>
        <row r="312">
          <cell r="BT312">
            <v>0</v>
          </cell>
        </row>
        <row r="313">
          <cell r="BT313">
            <v>0</v>
          </cell>
        </row>
        <row r="314">
          <cell r="BT314">
            <v>0</v>
          </cell>
        </row>
        <row r="315">
          <cell r="BT315">
            <v>0</v>
          </cell>
        </row>
        <row r="316">
          <cell r="BT316">
            <v>0</v>
          </cell>
        </row>
        <row r="317">
          <cell r="BT317">
            <v>0</v>
          </cell>
        </row>
        <row r="318">
          <cell r="BT318">
            <v>0</v>
          </cell>
        </row>
        <row r="319">
          <cell r="BT319">
            <v>0</v>
          </cell>
        </row>
        <row r="320">
          <cell r="BT320">
            <v>0</v>
          </cell>
        </row>
        <row r="321">
          <cell r="BT321">
            <v>0</v>
          </cell>
        </row>
        <row r="322">
          <cell r="BT322">
            <v>0</v>
          </cell>
        </row>
        <row r="323">
          <cell r="BT323">
            <v>0</v>
          </cell>
        </row>
        <row r="324">
          <cell r="BT324">
            <v>0</v>
          </cell>
        </row>
        <row r="325">
          <cell r="BT325">
            <v>0</v>
          </cell>
        </row>
        <row r="326">
          <cell r="BT326">
            <v>0</v>
          </cell>
        </row>
        <row r="327">
          <cell r="BT327">
            <v>0</v>
          </cell>
        </row>
        <row r="328">
          <cell r="BT328">
            <v>0</v>
          </cell>
        </row>
        <row r="329">
          <cell r="BT329">
            <v>0</v>
          </cell>
        </row>
        <row r="330">
          <cell r="BT330">
            <v>0</v>
          </cell>
        </row>
        <row r="331">
          <cell r="BT331">
            <v>0</v>
          </cell>
        </row>
        <row r="332">
          <cell r="BT332">
            <v>0</v>
          </cell>
        </row>
        <row r="333">
          <cell r="BT333">
            <v>0</v>
          </cell>
        </row>
        <row r="334">
          <cell r="BT334">
            <v>0</v>
          </cell>
        </row>
        <row r="335">
          <cell r="BT335">
            <v>0</v>
          </cell>
        </row>
        <row r="336">
          <cell r="BT336">
            <v>0</v>
          </cell>
        </row>
        <row r="337">
          <cell r="BT337">
            <v>0</v>
          </cell>
        </row>
        <row r="338">
          <cell r="BT338">
            <v>0</v>
          </cell>
        </row>
        <row r="339">
          <cell r="BT339">
            <v>0</v>
          </cell>
        </row>
        <row r="340">
          <cell r="BT340">
            <v>0</v>
          </cell>
        </row>
        <row r="341">
          <cell r="BT341">
            <v>0</v>
          </cell>
        </row>
        <row r="342">
          <cell r="BT342">
            <v>0</v>
          </cell>
        </row>
        <row r="343">
          <cell r="BT343">
            <v>0</v>
          </cell>
        </row>
        <row r="344">
          <cell r="BT344">
            <v>0</v>
          </cell>
        </row>
        <row r="345">
          <cell r="BT345">
            <v>0</v>
          </cell>
        </row>
        <row r="346">
          <cell r="A346">
            <v>1106</v>
          </cell>
          <cell r="BT346">
            <v>0</v>
          </cell>
        </row>
        <row r="347">
          <cell r="A347">
            <v>1106</v>
          </cell>
          <cell r="BT347">
            <v>0</v>
          </cell>
        </row>
        <row r="348">
          <cell r="A348">
            <v>1106</v>
          </cell>
          <cell r="BT348">
            <v>0</v>
          </cell>
        </row>
        <row r="349">
          <cell r="A349">
            <v>1106</v>
          </cell>
          <cell r="BT349">
            <v>0</v>
          </cell>
        </row>
        <row r="350">
          <cell r="A350">
            <v>1106</v>
          </cell>
          <cell r="BT350">
            <v>0</v>
          </cell>
        </row>
        <row r="351">
          <cell r="A351">
            <v>1107</v>
          </cell>
          <cell r="BT351">
            <v>0</v>
          </cell>
        </row>
        <row r="352">
          <cell r="A352">
            <v>1107</v>
          </cell>
          <cell r="BT352">
            <v>0</v>
          </cell>
        </row>
        <row r="353">
          <cell r="A353">
            <v>1107</v>
          </cell>
          <cell r="BT353">
            <v>0</v>
          </cell>
        </row>
        <row r="354">
          <cell r="A354">
            <v>1107</v>
          </cell>
          <cell r="BT354">
            <v>0</v>
          </cell>
        </row>
        <row r="355">
          <cell r="A355">
            <v>1107</v>
          </cell>
          <cell r="BT355">
            <v>0</v>
          </cell>
        </row>
        <row r="356">
          <cell r="A356">
            <v>1107</v>
          </cell>
          <cell r="BT356">
            <v>0</v>
          </cell>
        </row>
        <row r="357">
          <cell r="BT357">
            <v>0</v>
          </cell>
        </row>
        <row r="358">
          <cell r="BT358">
            <v>0</v>
          </cell>
        </row>
        <row r="359">
          <cell r="BT359">
            <v>0</v>
          </cell>
        </row>
        <row r="360">
          <cell r="BT360">
            <v>0</v>
          </cell>
        </row>
        <row r="361">
          <cell r="BT361">
            <v>0</v>
          </cell>
        </row>
        <row r="362">
          <cell r="BT362">
            <v>0</v>
          </cell>
        </row>
        <row r="363">
          <cell r="BT363">
            <v>0</v>
          </cell>
        </row>
        <row r="364">
          <cell r="BT364">
            <v>0</v>
          </cell>
        </row>
        <row r="365">
          <cell r="BT365">
            <v>0</v>
          </cell>
        </row>
        <row r="366">
          <cell r="BT366">
            <v>0</v>
          </cell>
        </row>
        <row r="367">
          <cell r="BT367">
            <v>0</v>
          </cell>
        </row>
        <row r="368">
          <cell r="BT368">
            <v>0</v>
          </cell>
        </row>
        <row r="369">
          <cell r="BT369">
            <v>0</v>
          </cell>
        </row>
        <row r="370">
          <cell r="BT370">
            <v>0</v>
          </cell>
        </row>
        <row r="371">
          <cell r="BT371">
            <v>0</v>
          </cell>
        </row>
        <row r="372">
          <cell r="BT372">
            <v>0</v>
          </cell>
        </row>
        <row r="373">
          <cell r="BT373">
            <v>0</v>
          </cell>
        </row>
        <row r="374">
          <cell r="BT374">
            <v>0</v>
          </cell>
        </row>
        <row r="375">
          <cell r="BT375">
            <v>0</v>
          </cell>
        </row>
        <row r="376">
          <cell r="BT376">
            <v>0</v>
          </cell>
        </row>
        <row r="377">
          <cell r="BT377">
            <v>0</v>
          </cell>
        </row>
        <row r="378">
          <cell r="BT378">
            <v>0</v>
          </cell>
        </row>
        <row r="379">
          <cell r="BT379">
            <v>0</v>
          </cell>
        </row>
        <row r="380">
          <cell r="BT380">
            <v>0</v>
          </cell>
        </row>
        <row r="381">
          <cell r="BT381">
            <v>0</v>
          </cell>
        </row>
        <row r="382">
          <cell r="BT382">
            <v>0</v>
          </cell>
        </row>
        <row r="383">
          <cell r="BT383">
            <v>0</v>
          </cell>
        </row>
        <row r="384">
          <cell r="BT384">
            <v>0</v>
          </cell>
        </row>
        <row r="385">
          <cell r="BT385">
            <v>0</v>
          </cell>
        </row>
        <row r="386">
          <cell r="BT386">
            <v>0</v>
          </cell>
        </row>
        <row r="387">
          <cell r="BT387">
            <v>0</v>
          </cell>
        </row>
        <row r="388">
          <cell r="BT388">
            <v>0</v>
          </cell>
        </row>
        <row r="389">
          <cell r="BT389">
            <v>0</v>
          </cell>
        </row>
        <row r="390">
          <cell r="BT390">
            <v>0</v>
          </cell>
        </row>
        <row r="391">
          <cell r="BT391">
            <v>0</v>
          </cell>
        </row>
        <row r="392">
          <cell r="BT392">
            <v>0</v>
          </cell>
        </row>
        <row r="393">
          <cell r="BT393">
            <v>0</v>
          </cell>
        </row>
        <row r="394">
          <cell r="BT394">
            <v>0</v>
          </cell>
        </row>
        <row r="395">
          <cell r="BT395">
            <v>0</v>
          </cell>
        </row>
        <row r="396">
          <cell r="BT396">
            <v>0</v>
          </cell>
        </row>
        <row r="397">
          <cell r="BT397">
            <v>0</v>
          </cell>
        </row>
        <row r="398">
          <cell r="BT398">
            <v>0</v>
          </cell>
        </row>
        <row r="399">
          <cell r="BT399">
            <v>0</v>
          </cell>
        </row>
        <row r="400">
          <cell r="BT400">
            <v>0</v>
          </cell>
        </row>
        <row r="401">
          <cell r="BT401">
            <v>0</v>
          </cell>
        </row>
        <row r="402">
          <cell r="BT402">
            <v>0</v>
          </cell>
        </row>
        <row r="403">
          <cell r="BT403">
            <v>0</v>
          </cell>
        </row>
        <row r="404">
          <cell r="BT404">
            <v>0</v>
          </cell>
        </row>
        <row r="405">
          <cell r="BT405">
            <v>0</v>
          </cell>
        </row>
        <row r="406">
          <cell r="BT406">
            <v>0</v>
          </cell>
        </row>
        <row r="407">
          <cell r="BT407">
            <v>0</v>
          </cell>
        </row>
        <row r="408">
          <cell r="BT408">
            <v>0</v>
          </cell>
        </row>
        <row r="409">
          <cell r="BT409">
            <v>0</v>
          </cell>
        </row>
        <row r="410">
          <cell r="BT410">
            <v>0</v>
          </cell>
        </row>
        <row r="411">
          <cell r="BT411">
            <v>0</v>
          </cell>
        </row>
        <row r="412">
          <cell r="BT412">
            <v>0</v>
          </cell>
        </row>
        <row r="413">
          <cell r="BT413">
            <v>0</v>
          </cell>
        </row>
        <row r="414">
          <cell r="BT414">
            <v>0</v>
          </cell>
        </row>
        <row r="415">
          <cell r="BT415">
            <v>0</v>
          </cell>
        </row>
        <row r="416">
          <cell r="BT416">
            <v>0</v>
          </cell>
        </row>
        <row r="417">
          <cell r="BT417">
            <v>0</v>
          </cell>
        </row>
        <row r="418">
          <cell r="BT418">
            <v>0</v>
          </cell>
        </row>
        <row r="419">
          <cell r="BT419">
            <v>0</v>
          </cell>
        </row>
        <row r="420">
          <cell r="BT420">
            <v>0</v>
          </cell>
        </row>
        <row r="421">
          <cell r="BT421">
            <v>0</v>
          </cell>
        </row>
        <row r="422">
          <cell r="BT422">
            <v>0</v>
          </cell>
        </row>
        <row r="423">
          <cell r="BT423">
            <v>0</v>
          </cell>
        </row>
        <row r="424">
          <cell r="BT424">
            <v>0</v>
          </cell>
        </row>
        <row r="425">
          <cell r="BT425">
            <v>0</v>
          </cell>
        </row>
        <row r="426">
          <cell r="BT426">
            <v>0</v>
          </cell>
        </row>
        <row r="427">
          <cell r="BT427">
            <v>0</v>
          </cell>
        </row>
        <row r="428">
          <cell r="BT428">
            <v>0</v>
          </cell>
        </row>
        <row r="429">
          <cell r="BT429">
            <v>0</v>
          </cell>
        </row>
        <row r="430">
          <cell r="BT430">
            <v>0</v>
          </cell>
        </row>
        <row r="431">
          <cell r="BT431">
            <v>0</v>
          </cell>
        </row>
        <row r="432">
          <cell r="BT432">
            <v>0</v>
          </cell>
        </row>
        <row r="433">
          <cell r="BT433">
            <v>0</v>
          </cell>
        </row>
        <row r="434">
          <cell r="BT434">
            <v>0</v>
          </cell>
        </row>
        <row r="435">
          <cell r="BT435">
            <v>0</v>
          </cell>
        </row>
        <row r="436">
          <cell r="BT436">
            <v>0</v>
          </cell>
        </row>
        <row r="437">
          <cell r="BT437">
            <v>0</v>
          </cell>
        </row>
        <row r="438">
          <cell r="BT438">
            <v>0</v>
          </cell>
        </row>
        <row r="439">
          <cell r="BT439">
            <v>0</v>
          </cell>
        </row>
        <row r="440">
          <cell r="BT440">
            <v>0</v>
          </cell>
        </row>
        <row r="441">
          <cell r="BT441">
            <v>0</v>
          </cell>
        </row>
        <row r="442">
          <cell r="BT442">
            <v>0</v>
          </cell>
        </row>
        <row r="443">
          <cell r="BT443">
            <v>0</v>
          </cell>
        </row>
        <row r="444">
          <cell r="BT444">
            <v>0</v>
          </cell>
        </row>
        <row r="445">
          <cell r="BT445">
            <v>0</v>
          </cell>
        </row>
        <row r="446">
          <cell r="BT446">
            <v>0</v>
          </cell>
        </row>
        <row r="447">
          <cell r="BT447">
            <v>0</v>
          </cell>
        </row>
        <row r="448">
          <cell r="BT448">
            <v>0</v>
          </cell>
        </row>
        <row r="449">
          <cell r="BT449">
            <v>0</v>
          </cell>
        </row>
        <row r="450">
          <cell r="BT450">
            <v>0</v>
          </cell>
        </row>
        <row r="451">
          <cell r="BT451">
            <v>0</v>
          </cell>
        </row>
        <row r="452">
          <cell r="BT452">
            <v>0</v>
          </cell>
        </row>
        <row r="453">
          <cell r="BT453">
            <v>0</v>
          </cell>
        </row>
        <row r="454">
          <cell r="BT454">
            <v>0</v>
          </cell>
        </row>
        <row r="455">
          <cell r="BT455">
            <v>0</v>
          </cell>
        </row>
        <row r="456">
          <cell r="BT456">
            <v>0</v>
          </cell>
        </row>
        <row r="457">
          <cell r="BT457">
            <v>0</v>
          </cell>
        </row>
        <row r="458">
          <cell r="BT458">
            <v>0</v>
          </cell>
        </row>
        <row r="459">
          <cell r="BT459">
            <v>0</v>
          </cell>
        </row>
        <row r="460">
          <cell r="BT460">
            <v>0</v>
          </cell>
        </row>
        <row r="461">
          <cell r="BT461">
            <v>0</v>
          </cell>
        </row>
        <row r="462">
          <cell r="BT462">
            <v>0</v>
          </cell>
        </row>
        <row r="463">
          <cell r="BT463">
            <v>0</v>
          </cell>
        </row>
        <row r="464">
          <cell r="BT464">
            <v>0</v>
          </cell>
        </row>
        <row r="465">
          <cell r="BT465">
            <v>0</v>
          </cell>
        </row>
        <row r="466">
          <cell r="BT466">
            <v>0</v>
          </cell>
        </row>
        <row r="467">
          <cell r="BT467">
            <v>0</v>
          </cell>
        </row>
        <row r="468">
          <cell r="BT468">
            <v>0</v>
          </cell>
        </row>
        <row r="469">
          <cell r="BT469">
            <v>0</v>
          </cell>
        </row>
        <row r="470">
          <cell r="BT470">
            <v>0</v>
          </cell>
        </row>
        <row r="471">
          <cell r="BT471">
            <v>0</v>
          </cell>
        </row>
        <row r="472">
          <cell r="BT472">
            <v>0</v>
          </cell>
        </row>
        <row r="473">
          <cell r="BT473">
            <v>0</v>
          </cell>
        </row>
        <row r="474">
          <cell r="BT474">
            <v>0</v>
          </cell>
        </row>
        <row r="475">
          <cell r="BT475">
            <v>0</v>
          </cell>
        </row>
        <row r="476">
          <cell r="BT476">
            <v>0</v>
          </cell>
        </row>
        <row r="477">
          <cell r="BT477">
            <v>0</v>
          </cell>
        </row>
        <row r="478">
          <cell r="BT478">
            <v>0</v>
          </cell>
        </row>
        <row r="479">
          <cell r="BT479">
            <v>0</v>
          </cell>
        </row>
        <row r="480">
          <cell r="BT480">
            <v>0</v>
          </cell>
        </row>
        <row r="481">
          <cell r="BT481">
            <v>0</v>
          </cell>
        </row>
        <row r="482">
          <cell r="BT482">
            <v>0</v>
          </cell>
        </row>
        <row r="483">
          <cell r="BT483">
            <v>0</v>
          </cell>
        </row>
        <row r="484">
          <cell r="BT484">
            <v>0</v>
          </cell>
        </row>
        <row r="485">
          <cell r="BT485">
            <v>0</v>
          </cell>
        </row>
        <row r="486">
          <cell r="BT486">
            <v>0</v>
          </cell>
        </row>
        <row r="487">
          <cell r="BT487">
            <v>0</v>
          </cell>
        </row>
        <row r="488">
          <cell r="BT488">
            <v>0</v>
          </cell>
        </row>
        <row r="489">
          <cell r="BT489">
            <v>0</v>
          </cell>
        </row>
        <row r="490">
          <cell r="BT490">
            <v>0</v>
          </cell>
        </row>
        <row r="491">
          <cell r="BT491">
            <v>0</v>
          </cell>
        </row>
        <row r="492">
          <cell r="BT492">
            <v>0</v>
          </cell>
        </row>
        <row r="493">
          <cell r="A493">
            <v>1101</v>
          </cell>
          <cell r="BT493">
            <v>0</v>
          </cell>
        </row>
        <row r="494">
          <cell r="A494">
            <v>1101</v>
          </cell>
          <cell r="BT494">
            <v>0</v>
          </cell>
        </row>
        <row r="495">
          <cell r="A495">
            <v>1101</v>
          </cell>
          <cell r="BT495">
            <v>0</v>
          </cell>
        </row>
        <row r="496">
          <cell r="A496">
            <v>1101</v>
          </cell>
          <cell r="BT496">
            <v>0</v>
          </cell>
        </row>
        <row r="497">
          <cell r="A497">
            <v>1101</v>
          </cell>
          <cell r="BT497">
            <v>0</v>
          </cell>
        </row>
        <row r="498">
          <cell r="A498">
            <v>1101</v>
          </cell>
          <cell r="BT498">
            <v>0</v>
          </cell>
        </row>
        <row r="499">
          <cell r="A499">
            <v>1101</v>
          </cell>
          <cell r="BT499">
            <v>0</v>
          </cell>
        </row>
        <row r="500">
          <cell r="A500">
            <v>1101</v>
          </cell>
          <cell r="BT500">
            <v>0</v>
          </cell>
        </row>
        <row r="501">
          <cell r="A501">
            <v>1101</v>
          </cell>
          <cell r="BT501">
            <v>0</v>
          </cell>
        </row>
        <row r="502">
          <cell r="A502">
            <v>1101</v>
          </cell>
          <cell r="BT502">
            <v>0</v>
          </cell>
        </row>
        <row r="503">
          <cell r="A503">
            <v>1101</v>
          </cell>
          <cell r="BT503">
            <v>0</v>
          </cell>
        </row>
        <row r="504">
          <cell r="A504">
            <v>1101</v>
          </cell>
          <cell r="BT504">
            <v>0</v>
          </cell>
        </row>
        <row r="505">
          <cell r="A505">
            <v>1101</v>
          </cell>
          <cell r="BT505">
            <v>0</v>
          </cell>
        </row>
        <row r="506">
          <cell r="A506">
            <v>1101</v>
          </cell>
          <cell r="BT506">
            <v>0</v>
          </cell>
        </row>
        <row r="507">
          <cell r="A507">
            <v>1101</v>
          </cell>
          <cell r="BT507">
            <v>0</v>
          </cell>
        </row>
        <row r="508">
          <cell r="A508">
            <v>1101</v>
          </cell>
          <cell r="BT508">
            <v>0</v>
          </cell>
        </row>
        <row r="509">
          <cell r="A509">
            <v>1101</v>
          </cell>
          <cell r="BT509">
            <v>0</v>
          </cell>
        </row>
        <row r="510">
          <cell r="A510">
            <v>1101</v>
          </cell>
          <cell r="BT510">
            <v>0</v>
          </cell>
        </row>
        <row r="511">
          <cell r="A511">
            <v>1101</v>
          </cell>
          <cell r="BT511">
            <v>0</v>
          </cell>
        </row>
        <row r="512">
          <cell r="A512">
            <v>1101</v>
          </cell>
          <cell r="BT512">
            <v>0</v>
          </cell>
        </row>
        <row r="513">
          <cell r="A513">
            <v>1101</v>
          </cell>
          <cell r="BT513">
            <v>0</v>
          </cell>
        </row>
        <row r="514">
          <cell r="A514">
            <v>1101</v>
          </cell>
          <cell r="BT514">
            <v>0</v>
          </cell>
        </row>
        <row r="515">
          <cell r="A515">
            <v>1101</v>
          </cell>
          <cell r="BT515">
            <v>0</v>
          </cell>
        </row>
        <row r="516">
          <cell r="BT516">
            <v>0</v>
          </cell>
        </row>
        <row r="517">
          <cell r="BT517">
            <v>0</v>
          </cell>
        </row>
        <row r="518">
          <cell r="BT518">
            <v>0</v>
          </cell>
        </row>
        <row r="519">
          <cell r="BT519">
            <v>0</v>
          </cell>
        </row>
        <row r="520">
          <cell r="BT520">
            <v>0</v>
          </cell>
        </row>
        <row r="521">
          <cell r="BT521">
            <v>0</v>
          </cell>
        </row>
        <row r="522">
          <cell r="BT522">
            <v>0</v>
          </cell>
        </row>
        <row r="523">
          <cell r="BT523">
            <v>0</v>
          </cell>
        </row>
        <row r="524">
          <cell r="BT524">
            <v>0</v>
          </cell>
        </row>
        <row r="525">
          <cell r="BT525">
            <v>0</v>
          </cell>
        </row>
        <row r="526">
          <cell r="BT526">
            <v>0</v>
          </cell>
        </row>
        <row r="527">
          <cell r="BT527">
            <v>0</v>
          </cell>
        </row>
        <row r="528">
          <cell r="BT528">
            <v>0</v>
          </cell>
        </row>
        <row r="529">
          <cell r="BT529">
            <v>0</v>
          </cell>
        </row>
        <row r="530">
          <cell r="BT530">
            <v>0</v>
          </cell>
        </row>
        <row r="531">
          <cell r="BT531">
            <v>0</v>
          </cell>
        </row>
        <row r="532">
          <cell r="BT532">
            <v>0</v>
          </cell>
        </row>
        <row r="533">
          <cell r="BT533">
            <v>0</v>
          </cell>
        </row>
        <row r="534">
          <cell r="BT534">
            <v>0</v>
          </cell>
        </row>
        <row r="535">
          <cell r="BT535">
            <v>0</v>
          </cell>
        </row>
        <row r="536">
          <cell r="BT536">
            <v>0</v>
          </cell>
        </row>
        <row r="537">
          <cell r="BT537">
            <v>0</v>
          </cell>
        </row>
        <row r="538">
          <cell r="BT538">
            <v>0</v>
          </cell>
        </row>
        <row r="539">
          <cell r="BT539">
            <v>0</v>
          </cell>
        </row>
        <row r="540">
          <cell r="BT540">
            <v>0</v>
          </cell>
        </row>
        <row r="541">
          <cell r="BT541">
            <v>0</v>
          </cell>
        </row>
        <row r="542">
          <cell r="BT542">
            <v>0</v>
          </cell>
        </row>
        <row r="543">
          <cell r="BT543">
            <v>0</v>
          </cell>
        </row>
        <row r="544">
          <cell r="BT544">
            <v>0</v>
          </cell>
        </row>
        <row r="545">
          <cell r="BT545">
            <v>0</v>
          </cell>
        </row>
        <row r="546">
          <cell r="BT546">
            <v>0</v>
          </cell>
        </row>
        <row r="547">
          <cell r="BT547">
            <v>0</v>
          </cell>
        </row>
        <row r="548">
          <cell r="BT548">
            <v>0</v>
          </cell>
        </row>
        <row r="549">
          <cell r="BT549">
            <v>0</v>
          </cell>
        </row>
        <row r="550">
          <cell r="BT550">
            <v>0</v>
          </cell>
        </row>
        <row r="551">
          <cell r="BT551">
            <v>0</v>
          </cell>
        </row>
        <row r="552">
          <cell r="BT552">
            <v>0</v>
          </cell>
        </row>
        <row r="553">
          <cell r="BT553">
            <v>0</v>
          </cell>
        </row>
        <row r="554">
          <cell r="BT554">
            <v>0</v>
          </cell>
        </row>
        <row r="555">
          <cell r="BT555">
            <v>0</v>
          </cell>
        </row>
        <row r="556">
          <cell r="BT556">
            <v>0</v>
          </cell>
        </row>
        <row r="557">
          <cell r="BT557">
            <v>0</v>
          </cell>
        </row>
        <row r="558">
          <cell r="BT558">
            <v>0</v>
          </cell>
        </row>
        <row r="559">
          <cell r="BT559">
            <v>0</v>
          </cell>
        </row>
        <row r="560">
          <cell r="BT560">
            <v>0</v>
          </cell>
        </row>
        <row r="561">
          <cell r="BT561">
            <v>0</v>
          </cell>
        </row>
        <row r="562">
          <cell r="BT562">
            <v>0</v>
          </cell>
        </row>
        <row r="563">
          <cell r="BT563">
            <v>0</v>
          </cell>
        </row>
        <row r="564">
          <cell r="BT564">
            <v>0</v>
          </cell>
        </row>
        <row r="565">
          <cell r="BT565">
            <v>0</v>
          </cell>
        </row>
        <row r="566">
          <cell r="BT566">
            <v>0</v>
          </cell>
        </row>
        <row r="567">
          <cell r="BT567">
            <v>0</v>
          </cell>
        </row>
        <row r="568">
          <cell r="BT568">
            <v>0</v>
          </cell>
        </row>
        <row r="569">
          <cell r="BT569">
            <v>0</v>
          </cell>
        </row>
        <row r="570">
          <cell r="BT570">
            <v>0</v>
          </cell>
        </row>
        <row r="571">
          <cell r="BT571">
            <v>0</v>
          </cell>
        </row>
        <row r="572">
          <cell r="BT572">
            <v>0</v>
          </cell>
        </row>
        <row r="573">
          <cell r="BT573">
            <v>0</v>
          </cell>
        </row>
        <row r="574">
          <cell r="BT574">
            <v>0</v>
          </cell>
        </row>
        <row r="575">
          <cell r="BT575">
            <v>0</v>
          </cell>
        </row>
        <row r="576">
          <cell r="BT576">
            <v>0</v>
          </cell>
        </row>
        <row r="577">
          <cell r="BT577">
            <v>0</v>
          </cell>
        </row>
        <row r="578">
          <cell r="BT578">
            <v>0</v>
          </cell>
        </row>
        <row r="579">
          <cell r="BT579">
            <v>0</v>
          </cell>
        </row>
        <row r="580">
          <cell r="BT580">
            <v>0</v>
          </cell>
        </row>
        <row r="581">
          <cell r="BT581">
            <v>0</v>
          </cell>
        </row>
        <row r="582">
          <cell r="BT582">
            <v>0</v>
          </cell>
        </row>
        <row r="583">
          <cell r="BT583">
            <v>0</v>
          </cell>
        </row>
        <row r="584">
          <cell r="BT584">
            <v>0</v>
          </cell>
        </row>
        <row r="585">
          <cell r="BT585">
            <v>0</v>
          </cell>
        </row>
        <row r="586">
          <cell r="BT586">
            <v>0</v>
          </cell>
        </row>
        <row r="587">
          <cell r="BT587">
            <v>0</v>
          </cell>
        </row>
        <row r="588">
          <cell r="BT588">
            <v>0</v>
          </cell>
        </row>
        <row r="589">
          <cell r="BT589">
            <v>0</v>
          </cell>
        </row>
        <row r="590">
          <cell r="BT590">
            <v>0</v>
          </cell>
        </row>
        <row r="591">
          <cell r="BT591">
            <v>0</v>
          </cell>
        </row>
        <row r="592">
          <cell r="BT592">
            <v>0</v>
          </cell>
        </row>
        <row r="593">
          <cell r="BT593">
            <v>0</v>
          </cell>
        </row>
        <row r="594">
          <cell r="BT594">
            <v>0</v>
          </cell>
        </row>
        <row r="595">
          <cell r="BT595">
            <v>0</v>
          </cell>
        </row>
        <row r="596">
          <cell r="BT596">
            <v>0</v>
          </cell>
        </row>
        <row r="597">
          <cell r="BT597">
            <v>0</v>
          </cell>
        </row>
        <row r="598">
          <cell r="BT598">
            <v>0</v>
          </cell>
        </row>
        <row r="599">
          <cell r="BT599">
            <v>0</v>
          </cell>
        </row>
        <row r="600">
          <cell r="BT600">
            <v>0</v>
          </cell>
        </row>
        <row r="601">
          <cell r="BT601">
            <v>0</v>
          </cell>
        </row>
        <row r="602">
          <cell r="BT602">
            <v>0</v>
          </cell>
        </row>
        <row r="603">
          <cell r="BT603">
            <v>0</v>
          </cell>
        </row>
        <row r="604">
          <cell r="BT604">
            <v>0</v>
          </cell>
        </row>
        <row r="605">
          <cell r="BT605">
            <v>0</v>
          </cell>
        </row>
        <row r="606">
          <cell r="BT606">
            <v>0</v>
          </cell>
          <cell r="BU606">
            <v>-835000000</v>
          </cell>
        </row>
        <row r="607">
          <cell r="BT607">
            <v>0</v>
          </cell>
        </row>
        <row r="608">
          <cell r="BT60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رایی ثابت -4"/>
      <sheetName val="فروش-7-یادداشت41"/>
      <sheetName val="بانکها-11 (3)"/>
      <sheetName val="بانکها-11 (2)"/>
      <sheetName val="بانکها-11"/>
      <sheetName val="سپرده ها -12"/>
      <sheetName val="دریافتنی تجاری-13یادداشت6"/>
      <sheetName val="سایر حسابها 14"/>
      <sheetName val="پیش پرداختها-15"/>
      <sheetName val="دریافتنی تجاری-13یادداشت6 جدید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G2">
            <v>1797392248</v>
          </cell>
        </row>
        <row r="3">
          <cell r="A3">
            <v>2</v>
          </cell>
          <cell r="G3">
            <v>163147324</v>
          </cell>
        </row>
        <row r="4">
          <cell r="A4">
            <v>3</v>
          </cell>
          <cell r="G4">
            <v>898627500</v>
          </cell>
        </row>
        <row r="5">
          <cell r="A5">
            <v>4</v>
          </cell>
          <cell r="G5">
            <v>846923311</v>
          </cell>
        </row>
        <row r="6">
          <cell r="A6">
            <v>5</v>
          </cell>
          <cell r="G6">
            <v>141319092</v>
          </cell>
        </row>
        <row r="7">
          <cell r="A7">
            <v>6</v>
          </cell>
          <cell r="G7">
            <v>732280139</v>
          </cell>
        </row>
        <row r="8">
          <cell r="A8">
            <v>7</v>
          </cell>
          <cell r="G8">
            <v>47915723</v>
          </cell>
        </row>
        <row r="9">
          <cell r="A9">
            <v>8</v>
          </cell>
          <cell r="G9">
            <v>503221951</v>
          </cell>
        </row>
        <row r="10">
          <cell r="A10">
            <v>9</v>
          </cell>
          <cell r="G10">
            <v>0</v>
          </cell>
        </row>
        <row r="11">
          <cell r="A11">
            <v>10</v>
          </cell>
          <cell r="G11">
            <v>997791204</v>
          </cell>
        </row>
        <row r="12">
          <cell r="A12">
            <v>11</v>
          </cell>
          <cell r="G12">
            <v>867271278</v>
          </cell>
        </row>
        <row r="13">
          <cell r="A13">
            <v>12</v>
          </cell>
          <cell r="G13">
            <v>80906107</v>
          </cell>
        </row>
        <row r="14">
          <cell r="A14">
            <v>13</v>
          </cell>
          <cell r="G14">
            <v>16977634</v>
          </cell>
        </row>
        <row r="15">
          <cell r="A15">
            <v>14</v>
          </cell>
          <cell r="G15">
            <v>0</v>
          </cell>
        </row>
        <row r="16">
          <cell r="A16">
            <v>15</v>
          </cell>
          <cell r="G16">
            <v>308449957</v>
          </cell>
        </row>
        <row r="17">
          <cell r="A17">
            <v>16</v>
          </cell>
          <cell r="G17">
            <v>7698230</v>
          </cell>
        </row>
        <row r="18">
          <cell r="A18">
            <v>17</v>
          </cell>
          <cell r="G18">
            <v>7657047</v>
          </cell>
        </row>
        <row r="19">
          <cell r="A19">
            <v>18</v>
          </cell>
          <cell r="G19">
            <v>363616114</v>
          </cell>
        </row>
        <row r="20">
          <cell r="A20">
            <v>19</v>
          </cell>
          <cell r="G20">
            <v>681552668</v>
          </cell>
        </row>
        <row r="21">
          <cell r="A21">
            <v>20</v>
          </cell>
          <cell r="G21">
            <v>819902743</v>
          </cell>
        </row>
        <row r="22">
          <cell r="A22">
            <v>21</v>
          </cell>
          <cell r="G22">
            <v>53226675</v>
          </cell>
        </row>
        <row r="23">
          <cell r="A23">
            <v>22</v>
          </cell>
          <cell r="G23">
            <v>21764560</v>
          </cell>
        </row>
        <row r="24">
          <cell r="A24">
            <v>23</v>
          </cell>
          <cell r="G24">
            <v>237551858</v>
          </cell>
        </row>
        <row r="25">
          <cell r="A25">
            <v>24</v>
          </cell>
          <cell r="G25">
            <v>107486823</v>
          </cell>
        </row>
        <row r="26">
          <cell r="A26">
            <v>25</v>
          </cell>
          <cell r="G26">
            <v>101187869</v>
          </cell>
        </row>
        <row r="27">
          <cell r="A27">
            <v>26</v>
          </cell>
          <cell r="G27">
            <v>37434120</v>
          </cell>
        </row>
        <row r="28">
          <cell r="A28">
            <v>27</v>
          </cell>
          <cell r="G28">
            <v>122081665</v>
          </cell>
        </row>
        <row r="29">
          <cell r="A29">
            <v>28</v>
          </cell>
          <cell r="G29">
            <v>178821848</v>
          </cell>
        </row>
        <row r="30">
          <cell r="A30">
            <v>29</v>
          </cell>
          <cell r="G30">
            <v>0</v>
          </cell>
        </row>
        <row r="31">
          <cell r="A31">
            <v>30</v>
          </cell>
          <cell r="G31">
            <v>1845249</v>
          </cell>
        </row>
        <row r="32">
          <cell r="A32">
            <v>31</v>
          </cell>
          <cell r="G32">
            <v>131905515</v>
          </cell>
        </row>
        <row r="33">
          <cell r="A33">
            <v>32</v>
          </cell>
          <cell r="G33">
            <v>-10000</v>
          </cell>
        </row>
        <row r="34">
          <cell r="A34">
            <v>33</v>
          </cell>
          <cell r="G34">
            <v>52587778</v>
          </cell>
        </row>
        <row r="35">
          <cell r="A35">
            <v>34</v>
          </cell>
          <cell r="G35">
            <v>39561326</v>
          </cell>
        </row>
        <row r="36">
          <cell r="A36">
            <v>35</v>
          </cell>
          <cell r="G36">
            <v>2489240</v>
          </cell>
        </row>
        <row r="37">
          <cell r="A37">
            <v>36</v>
          </cell>
          <cell r="G37">
            <v>134292337</v>
          </cell>
        </row>
        <row r="38">
          <cell r="A38">
            <v>37</v>
          </cell>
          <cell r="G38">
            <v>160590387</v>
          </cell>
        </row>
        <row r="39">
          <cell r="A39">
            <v>38</v>
          </cell>
          <cell r="G39">
            <v>633614992</v>
          </cell>
        </row>
        <row r="40">
          <cell r="A40">
            <v>39</v>
          </cell>
          <cell r="G40">
            <v>52587778</v>
          </cell>
        </row>
        <row r="41">
          <cell r="A41">
            <v>39</v>
          </cell>
          <cell r="G41">
            <v>654096053</v>
          </cell>
        </row>
        <row r="42">
          <cell r="A42">
            <v>39</v>
          </cell>
          <cell r="G42">
            <v>168624225</v>
          </cell>
        </row>
        <row r="43">
          <cell r="A43">
            <v>39</v>
          </cell>
          <cell r="G43">
            <v>8957000</v>
          </cell>
        </row>
        <row r="44">
          <cell r="A44">
            <v>39</v>
          </cell>
          <cell r="G44">
            <v>1781000</v>
          </cell>
        </row>
        <row r="45">
          <cell r="A45">
            <v>39</v>
          </cell>
          <cell r="G45">
            <v>214751383</v>
          </cell>
        </row>
        <row r="46">
          <cell r="A46">
            <v>39</v>
          </cell>
          <cell r="G46">
            <v>12180000</v>
          </cell>
        </row>
        <row r="47">
          <cell r="A47">
            <v>39</v>
          </cell>
          <cell r="G47">
            <v>111771640</v>
          </cell>
        </row>
        <row r="48">
          <cell r="A48">
            <v>39</v>
          </cell>
          <cell r="G48">
            <v>60000000</v>
          </cell>
        </row>
        <row r="49">
          <cell r="A49">
            <v>40</v>
          </cell>
          <cell r="G49">
            <v>158621683</v>
          </cell>
        </row>
        <row r="50">
          <cell r="A50">
            <v>41</v>
          </cell>
          <cell r="G50">
            <v>186144804</v>
          </cell>
        </row>
        <row r="51">
          <cell r="A51">
            <v>42</v>
          </cell>
          <cell r="G51">
            <v>4868549938</v>
          </cell>
        </row>
        <row r="52">
          <cell r="A52">
            <v>43</v>
          </cell>
          <cell r="G52">
            <v>804130045</v>
          </cell>
        </row>
        <row r="53">
          <cell r="A53">
            <v>44</v>
          </cell>
          <cell r="G53">
            <v>506199974</v>
          </cell>
        </row>
        <row r="54">
          <cell r="A54">
            <v>45</v>
          </cell>
          <cell r="G54">
            <v>1184677274</v>
          </cell>
        </row>
        <row r="55">
          <cell r="A55">
            <v>46</v>
          </cell>
          <cell r="G55">
            <v>3575011</v>
          </cell>
        </row>
        <row r="56">
          <cell r="A56">
            <v>47</v>
          </cell>
          <cell r="G56">
            <v>45330539</v>
          </cell>
        </row>
        <row r="57">
          <cell r="A57">
            <v>48</v>
          </cell>
          <cell r="G57">
            <v>206554079</v>
          </cell>
        </row>
        <row r="58">
          <cell r="A58">
            <v>49</v>
          </cell>
          <cell r="G58">
            <v>0</v>
          </cell>
        </row>
        <row r="59">
          <cell r="A59">
            <v>50</v>
          </cell>
          <cell r="G59">
            <v>-2344641</v>
          </cell>
        </row>
        <row r="60">
          <cell r="A60">
            <v>51</v>
          </cell>
          <cell r="G60">
            <v>10120489586</v>
          </cell>
        </row>
        <row r="61">
          <cell r="A61">
            <v>52</v>
          </cell>
          <cell r="G61">
            <v>245141743</v>
          </cell>
        </row>
        <row r="62">
          <cell r="A62">
            <v>53</v>
          </cell>
          <cell r="G62">
            <v>1902645775</v>
          </cell>
        </row>
        <row r="63">
          <cell r="A63">
            <v>54</v>
          </cell>
          <cell r="G63">
            <v>6618394408</v>
          </cell>
        </row>
        <row r="64">
          <cell r="A64">
            <v>55</v>
          </cell>
          <cell r="G64">
            <v>8000</v>
          </cell>
        </row>
        <row r="65">
          <cell r="A65">
            <v>56</v>
          </cell>
          <cell r="G65">
            <v>-4916</v>
          </cell>
        </row>
        <row r="66">
          <cell r="A66">
            <v>57</v>
          </cell>
          <cell r="G66">
            <v>3213361756</v>
          </cell>
        </row>
        <row r="67">
          <cell r="A67">
            <v>57</v>
          </cell>
          <cell r="G67">
            <v>0</v>
          </cell>
        </row>
        <row r="68">
          <cell r="A68">
            <v>58</v>
          </cell>
          <cell r="G68">
            <v>63264293</v>
          </cell>
        </row>
        <row r="69">
          <cell r="A69">
            <v>59</v>
          </cell>
          <cell r="G69">
            <v>493593762</v>
          </cell>
        </row>
        <row r="70">
          <cell r="A70">
            <v>60</v>
          </cell>
          <cell r="G70">
            <v>2452797368</v>
          </cell>
        </row>
        <row r="71">
          <cell r="A71">
            <v>61</v>
          </cell>
          <cell r="G71">
            <v>7369470</v>
          </cell>
        </row>
        <row r="72">
          <cell r="A72">
            <v>62</v>
          </cell>
          <cell r="G72">
            <v>5043326932</v>
          </cell>
        </row>
        <row r="73">
          <cell r="A73">
            <v>63</v>
          </cell>
          <cell r="G73">
            <v>4404002353</v>
          </cell>
        </row>
        <row r="74">
          <cell r="A74">
            <v>64</v>
          </cell>
          <cell r="G74">
            <v>-37523682</v>
          </cell>
        </row>
        <row r="75">
          <cell r="A75">
            <v>65</v>
          </cell>
          <cell r="G75">
            <v>5100206</v>
          </cell>
        </row>
        <row r="76">
          <cell r="A76">
            <v>66</v>
          </cell>
          <cell r="G76">
            <v>1335338</v>
          </cell>
        </row>
        <row r="77">
          <cell r="A77">
            <v>67</v>
          </cell>
          <cell r="G77">
            <v>3517833868</v>
          </cell>
        </row>
        <row r="78">
          <cell r="A78">
            <v>68</v>
          </cell>
          <cell r="G78">
            <v>2540382490</v>
          </cell>
        </row>
        <row r="79">
          <cell r="A79">
            <v>69</v>
          </cell>
          <cell r="G79">
            <v>100748273</v>
          </cell>
        </row>
        <row r="80">
          <cell r="A80">
            <v>70</v>
          </cell>
          <cell r="G80">
            <v>529986255</v>
          </cell>
        </row>
        <row r="81">
          <cell r="A81">
            <v>71</v>
          </cell>
          <cell r="G81">
            <v>867534968</v>
          </cell>
        </row>
        <row r="82">
          <cell r="A82">
            <v>72</v>
          </cell>
          <cell r="G82">
            <v>-8500000</v>
          </cell>
        </row>
        <row r="83">
          <cell r="A83">
            <v>73</v>
          </cell>
          <cell r="G83">
            <v>40894878</v>
          </cell>
        </row>
        <row r="84">
          <cell r="A84">
            <v>73</v>
          </cell>
          <cell r="G84">
            <v>2192000</v>
          </cell>
        </row>
        <row r="85">
          <cell r="A85">
            <v>73</v>
          </cell>
          <cell r="G85">
            <v>68980000</v>
          </cell>
        </row>
        <row r="86">
          <cell r="A86">
            <v>73</v>
          </cell>
          <cell r="G86">
            <v>2381000</v>
          </cell>
        </row>
        <row r="87">
          <cell r="A87">
            <v>73</v>
          </cell>
          <cell r="G87">
            <v>-9519148</v>
          </cell>
        </row>
        <row r="88">
          <cell r="A88">
            <v>73</v>
          </cell>
          <cell r="G88">
            <v>4603770</v>
          </cell>
        </row>
        <row r="89">
          <cell r="A89">
            <v>73</v>
          </cell>
          <cell r="G89">
            <v>-898254937</v>
          </cell>
        </row>
        <row r="90">
          <cell r="A90">
            <v>73</v>
          </cell>
          <cell r="G90">
            <v>54146378</v>
          </cell>
        </row>
        <row r="91">
          <cell r="A91">
            <v>74</v>
          </cell>
          <cell r="G91">
            <v>109523146</v>
          </cell>
        </row>
        <row r="92">
          <cell r="A92">
            <v>75</v>
          </cell>
          <cell r="G92">
            <v>103819731</v>
          </cell>
        </row>
        <row r="93">
          <cell r="A93">
            <v>76</v>
          </cell>
          <cell r="G93">
            <v>27023268</v>
          </cell>
        </row>
        <row r="94">
          <cell r="A94">
            <v>77</v>
          </cell>
          <cell r="G94">
            <v>21037847338</v>
          </cell>
        </row>
        <row r="95">
          <cell r="A95">
            <v>78</v>
          </cell>
          <cell r="G95">
            <v>97961934</v>
          </cell>
        </row>
        <row r="96">
          <cell r="A96">
            <v>79</v>
          </cell>
          <cell r="G96">
            <v>78137180</v>
          </cell>
        </row>
        <row r="97">
          <cell r="A97">
            <v>80</v>
          </cell>
          <cell r="G97">
            <v>350296850</v>
          </cell>
        </row>
        <row r="98">
          <cell r="A98">
            <v>81</v>
          </cell>
          <cell r="G98">
            <v>1589130</v>
          </cell>
        </row>
        <row r="99">
          <cell r="A99">
            <v>82</v>
          </cell>
          <cell r="G99">
            <v>60258717</v>
          </cell>
        </row>
        <row r="100">
          <cell r="A100">
            <v>83</v>
          </cell>
          <cell r="G100">
            <v>46658727</v>
          </cell>
        </row>
        <row r="101">
          <cell r="A101">
            <v>84</v>
          </cell>
          <cell r="G101">
            <v>294531814</v>
          </cell>
        </row>
        <row r="102">
          <cell r="A102">
            <v>85</v>
          </cell>
          <cell r="G102">
            <v>506435713</v>
          </cell>
        </row>
        <row r="103">
          <cell r="A103">
            <v>85</v>
          </cell>
          <cell r="G103">
            <v>-37160054</v>
          </cell>
        </row>
        <row r="104">
          <cell r="A104">
            <v>86</v>
          </cell>
          <cell r="G104">
            <v>58461018</v>
          </cell>
        </row>
        <row r="105">
          <cell r="A105">
            <v>87</v>
          </cell>
          <cell r="G105">
            <v>104684673</v>
          </cell>
        </row>
        <row r="106">
          <cell r="A106">
            <v>88</v>
          </cell>
          <cell r="G106">
            <v>507150</v>
          </cell>
        </row>
        <row r="107">
          <cell r="A107">
            <v>89</v>
          </cell>
          <cell r="G107">
            <v>0</v>
          </cell>
        </row>
        <row r="108">
          <cell r="A108">
            <v>90</v>
          </cell>
          <cell r="G108">
            <v>50666950</v>
          </cell>
        </row>
        <row r="109">
          <cell r="A109">
            <v>91</v>
          </cell>
          <cell r="G109">
            <v>91241</v>
          </cell>
        </row>
        <row r="110">
          <cell r="A110">
            <v>92</v>
          </cell>
          <cell r="G110">
            <v>271189</v>
          </cell>
        </row>
        <row r="111">
          <cell r="A111">
            <v>93</v>
          </cell>
          <cell r="G111">
            <v>0</v>
          </cell>
        </row>
        <row r="112">
          <cell r="A112">
            <v>94</v>
          </cell>
          <cell r="G112">
            <v>264690108</v>
          </cell>
        </row>
        <row r="113">
          <cell r="A113">
            <v>95</v>
          </cell>
          <cell r="G113">
            <v>1153329104</v>
          </cell>
        </row>
        <row r="114">
          <cell r="A114">
            <v>96</v>
          </cell>
          <cell r="G114">
            <v>102713491</v>
          </cell>
        </row>
        <row r="115">
          <cell r="A115">
            <v>97</v>
          </cell>
          <cell r="G115">
            <v>6190997</v>
          </cell>
        </row>
        <row r="116">
          <cell r="A116">
            <v>98</v>
          </cell>
          <cell r="G116">
            <v>-35950000</v>
          </cell>
        </row>
        <row r="117">
          <cell r="A117">
            <v>99</v>
          </cell>
          <cell r="G117">
            <v>101641541</v>
          </cell>
        </row>
        <row r="118">
          <cell r="A118">
            <v>100</v>
          </cell>
          <cell r="G118">
            <v>708376</v>
          </cell>
        </row>
        <row r="119">
          <cell r="A119">
            <v>101</v>
          </cell>
          <cell r="G119">
            <v>0</v>
          </cell>
        </row>
        <row r="120">
          <cell r="A120">
            <v>101</v>
          </cell>
          <cell r="G120">
            <v>0</v>
          </cell>
        </row>
        <row r="121">
          <cell r="A121">
            <v>101</v>
          </cell>
          <cell r="G121">
            <v>10142000</v>
          </cell>
        </row>
        <row r="122">
          <cell r="A122">
            <v>102</v>
          </cell>
          <cell r="G122">
            <v>2225942807</v>
          </cell>
        </row>
        <row r="123">
          <cell r="A123">
            <v>103</v>
          </cell>
          <cell r="G123">
            <v>140797835</v>
          </cell>
        </row>
        <row r="124">
          <cell r="A124">
            <v>104</v>
          </cell>
          <cell r="G124">
            <v>425252</v>
          </cell>
        </row>
        <row r="125">
          <cell r="A125">
            <v>105</v>
          </cell>
          <cell r="G125">
            <v>20747328</v>
          </cell>
        </row>
        <row r="126">
          <cell r="A126">
            <v>106</v>
          </cell>
          <cell r="G126">
            <v>619696914</v>
          </cell>
        </row>
        <row r="127">
          <cell r="A127">
            <v>107</v>
          </cell>
          <cell r="G127">
            <v>0</v>
          </cell>
        </row>
        <row r="128">
          <cell r="A128">
            <v>108</v>
          </cell>
          <cell r="G128">
            <v>0</v>
          </cell>
        </row>
        <row r="129">
          <cell r="A129">
            <v>108</v>
          </cell>
          <cell r="G129">
            <v>3121836101</v>
          </cell>
        </row>
        <row r="130">
          <cell r="A130">
            <v>108</v>
          </cell>
          <cell r="G130">
            <v>-1998250</v>
          </cell>
        </row>
        <row r="131">
          <cell r="A131">
            <v>109</v>
          </cell>
          <cell r="G131">
            <v>368113888</v>
          </cell>
        </row>
        <row r="132">
          <cell r="A132">
            <v>110</v>
          </cell>
          <cell r="G132">
            <v>587777</v>
          </cell>
        </row>
        <row r="133">
          <cell r="A133">
            <v>110</v>
          </cell>
          <cell r="G133">
            <v>-300</v>
          </cell>
        </row>
        <row r="134">
          <cell r="A134">
            <v>110</v>
          </cell>
          <cell r="G134">
            <v>488443</v>
          </cell>
        </row>
        <row r="135">
          <cell r="A135">
            <v>111</v>
          </cell>
          <cell r="G135">
            <v>0</v>
          </cell>
        </row>
        <row r="136">
          <cell r="A136">
            <v>112</v>
          </cell>
          <cell r="G136">
            <v>17071300</v>
          </cell>
        </row>
        <row r="137">
          <cell r="A137">
            <v>113</v>
          </cell>
          <cell r="G137">
            <v>60258717</v>
          </cell>
        </row>
        <row r="138">
          <cell r="A138">
            <v>114</v>
          </cell>
          <cell r="G138">
            <v>6212000</v>
          </cell>
        </row>
        <row r="139">
          <cell r="A139">
            <v>115</v>
          </cell>
          <cell r="G139">
            <v>1313500181</v>
          </cell>
        </row>
        <row r="140">
          <cell r="A140">
            <v>116</v>
          </cell>
          <cell r="G140">
            <v>37498123</v>
          </cell>
        </row>
        <row r="141">
          <cell r="A141">
            <v>117</v>
          </cell>
          <cell r="G141">
            <v>-18807995</v>
          </cell>
        </row>
        <row r="142">
          <cell r="A142">
            <v>118</v>
          </cell>
          <cell r="G142">
            <v>-126594</v>
          </cell>
        </row>
        <row r="143">
          <cell r="A143">
            <v>119</v>
          </cell>
          <cell r="G143">
            <v>591872</v>
          </cell>
        </row>
        <row r="144">
          <cell r="A144">
            <v>120</v>
          </cell>
          <cell r="G144">
            <v>94725306</v>
          </cell>
        </row>
        <row r="145">
          <cell r="A145">
            <v>121</v>
          </cell>
          <cell r="G145">
            <v>375371452</v>
          </cell>
        </row>
        <row r="146">
          <cell r="A146">
            <v>122</v>
          </cell>
          <cell r="G146">
            <v>4018248</v>
          </cell>
        </row>
        <row r="147">
          <cell r="A147">
            <v>123</v>
          </cell>
          <cell r="G147">
            <v>1125995641</v>
          </cell>
        </row>
        <row r="148">
          <cell r="A148">
            <v>124</v>
          </cell>
          <cell r="G148">
            <v>484163877</v>
          </cell>
        </row>
        <row r="149">
          <cell r="A149">
            <v>125</v>
          </cell>
          <cell r="G149">
            <v>0</v>
          </cell>
        </row>
        <row r="150">
          <cell r="A150">
            <v>126</v>
          </cell>
          <cell r="G150">
            <v>0</v>
          </cell>
        </row>
        <row r="151">
          <cell r="A151">
            <v>127</v>
          </cell>
          <cell r="G151">
            <v>16903484</v>
          </cell>
        </row>
        <row r="152">
          <cell r="A152">
            <v>128</v>
          </cell>
          <cell r="G152">
            <v>2909750</v>
          </cell>
        </row>
        <row r="153">
          <cell r="A153">
            <v>129</v>
          </cell>
          <cell r="G153">
            <v>5270760</v>
          </cell>
        </row>
        <row r="154">
          <cell r="A154">
            <v>130</v>
          </cell>
          <cell r="G154">
            <v>23293944</v>
          </cell>
        </row>
        <row r="155">
          <cell r="A155">
            <v>131</v>
          </cell>
          <cell r="G155">
            <v>111741667</v>
          </cell>
        </row>
        <row r="156">
          <cell r="A156">
            <v>132</v>
          </cell>
          <cell r="G156">
            <v>36028156</v>
          </cell>
        </row>
        <row r="157">
          <cell r="A157">
            <v>133</v>
          </cell>
          <cell r="G157">
            <v>17974136</v>
          </cell>
        </row>
        <row r="158">
          <cell r="A158">
            <v>134</v>
          </cell>
          <cell r="G158">
            <v>-8069226</v>
          </cell>
        </row>
        <row r="159">
          <cell r="A159">
            <v>135</v>
          </cell>
          <cell r="G159">
            <v>-449550</v>
          </cell>
        </row>
        <row r="160">
          <cell r="A160">
            <v>136</v>
          </cell>
          <cell r="G160">
            <v>0</v>
          </cell>
        </row>
        <row r="161">
          <cell r="A161">
            <v>137</v>
          </cell>
          <cell r="G161">
            <v>18075850</v>
          </cell>
        </row>
        <row r="162">
          <cell r="A162">
            <v>138</v>
          </cell>
          <cell r="G162">
            <v>86825602</v>
          </cell>
        </row>
        <row r="163">
          <cell r="A163">
            <v>139</v>
          </cell>
          <cell r="G163">
            <v>55144882</v>
          </cell>
        </row>
        <row r="164">
          <cell r="A164">
            <v>140</v>
          </cell>
          <cell r="G164">
            <v>189000</v>
          </cell>
        </row>
        <row r="165">
          <cell r="A165">
            <v>141</v>
          </cell>
          <cell r="G165">
            <v>149310686</v>
          </cell>
        </row>
        <row r="166">
          <cell r="A166">
            <v>142</v>
          </cell>
          <cell r="G166">
            <v>698989376</v>
          </cell>
        </row>
        <row r="167">
          <cell r="A167">
            <v>143</v>
          </cell>
          <cell r="G167">
            <v>-306479385</v>
          </cell>
        </row>
        <row r="168">
          <cell r="A168">
            <v>143</v>
          </cell>
          <cell r="G168">
            <v>-344301979</v>
          </cell>
        </row>
        <row r="169">
          <cell r="A169">
            <v>143</v>
          </cell>
          <cell r="G169">
            <v>3266000</v>
          </cell>
        </row>
        <row r="170">
          <cell r="A170">
            <v>143</v>
          </cell>
          <cell r="G170">
            <v>1579000</v>
          </cell>
        </row>
        <row r="171">
          <cell r="A171">
            <v>143</v>
          </cell>
          <cell r="G171">
            <v>133042326</v>
          </cell>
        </row>
        <row r="172">
          <cell r="A172">
            <v>143</v>
          </cell>
          <cell r="G172">
            <v>1469000</v>
          </cell>
        </row>
        <row r="173">
          <cell r="A173">
            <v>143</v>
          </cell>
          <cell r="G173">
            <v>-1658000</v>
          </cell>
        </row>
        <row r="174">
          <cell r="A174">
            <v>143</v>
          </cell>
          <cell r="G174">
            <v>-5943000</v>
          </cell>
        </row>
        <row r="175">
          <cell r="A175">
            <v>143</v>
          </cell>
          <cell r="G175">
            <v>-1469000</v>
          </cell>
        </row>
        <row r="176">
          <cell r="A176">
            <v>143</v>
          </cell>
          <cell r="G176">
            <v>631000</v>
          </cell>
        </row>
        <row r="177">
          <cell r="A177">
            <v>143</v>
          </cell>
          <cell r="G177">
            <v>880000</v>
          </cell>
        </row>
        <row r="178">
          <cell r="A178">
            <v>143</v>
          </cell>
          <cell r="G178">
            <v>1734000</v>
          </cell>
        </row>
        <row r="179">
          <cell r="A179">
            <v>143</v>
          </cell>
          <cell r="G179">
            <v>1660000</v>
          </cell>
        </row>
        <row r="180">
          <cell r="A180">
            <v>143</v>
          </cell>
          <cell r="G180">
            <v>8713741</v>
          </cell>
        </row>
        <row r="181">
          <cell r="A181">
            <v>144</v>
          </cell>
          <cell r="G181">
            <v>8768320</v>
          </cell>
        </row>
        <row r="182">
          <cell r="A182">
            <v>145</v>
          </cell>
          <cell r="G182">
            <v>0</v>
          </cell>
        </row>
        <row r="183">
          <cell r="A183">
            <v>146</v>
          </cell>
          <cell r="G183">
            <v>295685962</v>
          </cell>
        </row>
        <row r="184">
          <cell r="A184">
            <v>147</v>
          </cell>
          <cell r="G184">
            <v>24852173</v>
          </cell>
        </row>
        <row r="185">
          <cell r="A185">
            <v>148</v>
          </cell>
          <cell r="G185">
            <v>42256581</v>
          </cell>
        </row>
        <row r="186">
          <cell r="A186">
            <v>149</v>
          </cell>
          <cell r="G186">
            <v>65134192</v>
          </cell>
        </row>
        <row r="187">
          <cell r="A187">
            <v>150</v>
          </cell>
          <cell r="G187">
            <v>-7602118</v>
          </cell>
        </row>
        <row r="188">
          <cell r="A188">
            <v>150</v>
          </cell>
          <cell r="G188">
            <v>2237000</v>
          </cell>
        </row>
        <row r="189">
          <cell r="A189">
            <v>150</v>
          </cell>
          <cell r="G189">
            <v>4000</v>
          </cell>
        </row>
        <row r="190">
          <cell r="A190">
            <v>150</v>
          </cell>
          <cell r="G190">
            <v>-1802000</v>
          </cell>
        </row>
        <row r="191">
          <cell r="A191">
            <v>151</v>
          </cell>
          <cell r="G191">
            <v>275</v>
          </cell>
        </row>
        <row r="192">
          <cell r="A192">
            <v>152</v>
          </cell>
          <cell r="G192">
            <v>36</v>
          </cell>
        </row>
        <row r="193">
          <cell r="A193">
            <v>152</v>
          </cell>
          <cell r="G193">
            <v>72344595</v>
          </cell>
        </row>
        <row r="194">
          <cell r="A194">
            <v>152</v>
          </cell>
          <cell r="G194">
            <v>2970001</v>
          </cell>
        </row>
        <row r="195">
          <cell r="A195">
            <v>153</v>
          </cell>
          <cell r="G195">
            <v>894033528</v>
          </cell>
        </row>
        <row r="196">
          <cell r="A196">
            <v>154</v>
          </cell>
          <cell r="G196">
            <v>419811427</v>
          </cell>
        </row>
        <row r="197">
          <cell r="A197">
            <v>155</v>
          </cell>
          <cell r="G197">
            <v>-3565</v>
          </cell>
        </row>
        <row r="198">
          <cell r="A198">
            <v>156</v>
          </cell>
          <cell r="G198">
            <v>61471126</v>
          </cell>
        </row>
        <row r="199">
          <cell r="A199">
            <v>157</v>
          </cell>
          <cell r="G199">
            <v>394229264</v>
          </cell>
        </row>
        <row r="200">
          <cell r="A200">
            <v>158</v>
          </cell>
          <cell r="G200">
            <v>0</v>
          </cell>
        </row>
        <row r="201">
          <cell r="A201">
            <v>159</v>
          </cell>
          <cell r="G201">
            <v>37498123</v>
          </cell>
        </row>
        <row r="202">
          <cell r="A202">
            <v>160</v>
          </cell>
          <cell r="G202">
            <v>3121836101</v>
          </cell>
        </row>
        <row r="203">
          <cell r="A203">
            <v>161</v>
          </cell>
          <cell r="G203">
            <v>0</v>
          </cell>
        </row>
        <row r="204">
          <cell r="A204">
            <v>162</v>
          </cell>
          <cell r="G204">
            <v>6146048</v>
          </cell>
        </row>
        <row r="205">
          <cell r="A205">
            <v>162</v>
          </cell>
          <cell r="G205">
            <v>48147</v>
          </cell>
        </row>
        <row r="206">
          <cell r="A206">
            <v>162</v>
          </cell>
          <cell r="G206">
            <v>2043000</v>
          </cell>
        </row>
        <row r="207">
          <cell r="A207">
            <v>163</v>
          </cell>
          <cell r="G207">
            <v>0</v>
          </cell>
        </row>
        <row r="208">
          <cell r="A208">
            <v>164</v>
          </cell>
          <cell r="G208">
            <v>248280014</v>
          </cell>
        </row>
        <row r="209">
          <cell r="A209">
            <v>165</v>
          </cell>
          <cell r="G209">
            <v>3090000</v>
          </cell>
        </row>
        <row r="210">
          <cell r="A210">
            <v>166</v>
          </cell>
          <cell r="G210">
            <v>21198695</v>
          </cell>
        </row>
        <row r="211">
          <cell r="A211">
            <v>167</v>
          </cell>
          <cell r="G211">
            <v>10767497826</v>
          </cell>
        </row>
        <row r="212">
          <cell r="A212">
            <v>168</v>
          </cell>
          <cell r="G212">
            <v>61914</v>
          </cell>
        </row>
        <row r="213">
          <cell r="A213">
            <v>169</v>
          </cell>
          <cell r="G213">
            <v>165067440</v>
          </cell>
        </row>
        <row r="214">
          <cell r="A214">
            <v>170</v>
          </cell>
          <cell r="G214">
            <v>459721</v>
          </cell>
        </row>
        <row r="215">
          <cell r="A215">
            <v>171</v>
          </cell>
          <cell r="G215">
            <v>2850751</v>
          </cell>
        </row>
        <row r="216">
          <cell r="A216">
            <v>172</v>
          </cell>
          <cell r="G216">
            <v>-263998307</v>
          </cell>
        </row>
        <row r="217">
          <cell r="A217">
            <v>173</v>
          </cell>
          <cell r="G217">
            <v>958244708</v>
          </cell>
        </row>
        <row r="218">
          <cell r="A218">
            <v>174</v>
          </cell>
          <cell r="G218">
            <v>104684673</v>
          </cell>
        </row>
        <row r="219">
          <cell r="A219">
            <v>175</v>
          </cell>
          <cell r="G219">
            <v>55144882</v>
          </cell>
        </row>
        <row r="220">
          <cell r="A220">
            <v>176</v>
          </cell>
          <cell r="G220">
            <v>997791204</v>
          </cell>
        </row>
        <row r="221">
          <cell r="A221">
            <v>176</v>
          </cell>
          <cell r="G221">
            <v>9520000</v>
          </cell>
        </row>
        <row r="222">
          <cell r="A222">
            <v>176</v>
          </cell>
          <cell r="G222">
            <v>-9520697</v>
          </cell>
        </row>
        <row r="223">
          <cell r="A223">
            <v>176</v>
          </cell>
          <cell r="G223">
            <v>-5857000</v>
          </cell>
        </row>
        <row r="224">
          <cell r="A224">
            <v>176</v>
          </cell>
          <cell r="G224">
            <v>6819000</v>
          </cell>
        </row>
        <row r="225">
          <cell r="A225">
            <v>176</v>
          </cell>
          <cell r="G225">
            <v>11469000</v>
          </cell>
        </row>
        <row r="226">
          <cell r="A226">
            <v>176</v>
          </cell>
          <cell r="G226">
            <v>-70826</v>
          </cell>
        </row>
        <row r="227">
          <cell r="A227">
            <v>177</v>
          </cell>
          <cell r="G227">
            <v>401459097</v>
          </cell>
        </row>
        <row r="228">
          <cell r="A228">
            <v>178</v>
          </cell>
          <cell r="G228">
            <v>114980822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10232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6228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سهامی عام"/>
      <sheetName val="فرم تائید صورتهای مالی (حسابرس)"/>
      <sheetName val="فرم تائید صورتهای مالی 1"/>
      <sheetName val="فهرست"/>
      <sheetName val="فرم تائید صورتهای مالی 1 (2)"/>
      <sheetName val="فرم تائید صورتهای مالی (حسا (2"/>
      <sheetName val="سودو زیان"/>
      <sheetName val="وضعیت مالی"/>
      <sheetName val="حقوق مالکانه "/>
      <sheetName val="جریانهای نقدی"/>
      <sheetName val="5"/>
      <sheetName val="5-2-3"/>
      <sheetName val="5-4"/>
      <sheetName val="5-5"/>
      <sheetName val="6"/>
      <sheetName val="6.2"/>
      <sheetName val="Sheet1"/>
      <sheetName val="حقوق مالکانه"/>
      <sheetName val="Sheet4"/>
      <sheetName val="7"/>
      <sheetName val="8"/>
      <sheetName val="9"/>
      <sheetName val="9-3-10"/>
      <sheetName val="11-12"/>
      <sheetName val="13"/>
      <sheetName val="13-1-2"/>
      <sheetName val="14"/>
      <sheetName val="14-1"/>
      <sheetName val="15"/>
      <sheetName val="14 (2)"/>
      <sheetName val="16-17-18-19"/>
      <sheetName val="20-20-1-2-3-4"/>
      <sheetName val="21-21-1-2"/>
      <sheetName val="21-2-1-2"/>
      <sheetName val="21-3-3"/>
      <sheetName val="22-22-1"/>
      <sheetName val="22-3"/>
      <sheetName val="22-4-23"/>
      <sheetName val="24"/>
      <sheetName val="24-4"/>
      <sheetName val="25"/>
      <sheetName val="26-26-1"/>
      <sheetName val="26-1-1"/>
      <sheetName val="26-2-3-4"/>
      <sheetName val="26-5"/>
      <sheetName val="27-28"/>
      <sheetName val="29"/>
      <sheetName val="29-6"/>
      <sheetName val="30-31"/>
      <sheetName val="32"/>
      <sheetName val="33"/>
      <sheetName val="34"/>
      <sheetName val="35-36"/>
      <sheetName val="36-1-2"/>
      <sheetName val="37-1399"/>
      <sheetName val="37-1398"/>
      <sheetName val="38-39"/>
      <sheetName val="39-40-41-42"/>
      <sheetName val="43-42-44-45-46"/>
      <sheetName val="47"/>
      <sheetName val="48"/>
      <sheetName val="48-2"/>
      <sheetName val="49-50"/>
      <sheetName val="51-1"/>
      <sheetName val="51-2"/>
      <sheetName val="51-3 (2)"/>
      <sheetName val="52"/>
      <sheetName val="53"/>
      <sheetName val="54"/>
      <sheetName val="فرم تائید صورتهای مالی 1 (2 (3"/>
      <sheetName val="صورت توانگری"/>
      <sheetName val="محاسبه مبلغ سرمايه موجود"/>
      <sheetName val="محاسبه ریسک بیمه گری(1)"/>
      <sheetName val="محاسبه ریسک بیمه گری (2)"/>
      <sheetName val="Sheet5"/>
      <sheetName val="محاسبه كل ريسك بازار "/>
      <sheetName val="محاسبه كل رسيك اعتبار"/>
      <sheetName val="نسبت توانگري"/>
      <sheetName val="جامع"/>
      <sheetName val="6-2"/>
      <sheetName val="ق8"/>
      <sheetName val="9-3"/>
      <sheetName val="12ق"/>
      <sheetName val="18قق"/>
      <sheetName val="ق18"/>
      <sheetName val="19ق"/>
      <sheetName val="4.3.2-20ق"/>
      <sheetName val="1-20ق"/>
      <sheetName val="1-21ق"/>
      <sheetName val="2-1-21ق"/>
      <sheetName val="3-1-21ق "/>
      <sheetName val="1-22ق"/>
      <sheetName val="23ق"/>
      <sheetName val="2-24ق"/>
      <sheetName val="1-25 ق"/>
      <sheetName val="2-25ق"/>
      <sheetName val="1-26ق"/>
      <sheetName val="1-2-26 ق"/>
      <sheetName val="2-2-26ق"/>
      <sheetName val="3-26ق"/>
      <sheetName val="4-26 ق"/>
      <sheetName val="31ق"/>
      <sheetName val="1-32ق"/>
      <sheetName val="2-33 ق"/>
      <sheetName val="1-33ق"/>
      <sheetName val="37ق"/>
      <sheetName val="1-37ق"/>
      <sheetName val="2-1-37ق"/>
      <sheetName val="36ق"/>
      <sheetName val="ق39"/>
      <sheetName val="41-1ق"/>
      <sheetName val="41-2ق"/>
      <sheetName val="43ق"/>
      <sheetName val="1-46ق"/>
      <sheetName val="48-47ق"/>
      <sheetName val="49ق"/>
      <sheetName val="51ق"/>
      <sheetName val="52ق"/>
      <sheetName val="53ق"/>
      <sheetName val="54ق"/>
      <sheetName val="55ق"/>
      <sheetName val="1-4-56ق"/>
      <sheetName val="2-4-56 ق"/>
      <sheetName val="58ق"/>
      <sheetName val="61ق"/>
      <sheetName val="62"/>
      <sheetName val="3-62"/>
      <sheetName val="42-4"/>
      <sheetName val="26..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>
            <v>305231</v>
          </cell>
          <cell r="M5">
            <v>262909</v>
          </cell>
          <cell r="O5">
            <v>138893</v>
          </cell>
        </row>
        <row r="6">
          <cell r="E6">
            <v>8502604</v>
          </cell>
          <cell r="M6">
            <v>1818305</v>
          </cell>
          <cell r="O6">
            <v>1273578</v>
          </cell>
        </row>
        <row r="7">
          <cell r="E7">
            <v>921516</v>
          </cell>
          <cell r="G7">
            <v>505769</v>
          </cell>
          <cell r="M7">
            <v>0</v>
          </cell>
          <cell r="O7">
            <v>0</v>
          </cell>
        </row>
        <row r="8">
          <cell r="E8">
            <v>3455282</v>
          </cell>
          <cell r="G8">
            <v>2448801</v>
          </cell>
          <cell r="M8">
            <v>17068</v>
          </cell>
          <cell r="O8">
            <v>344</v>
          </cell>
        </row>
        <row r="9">
          <cell r="E9">
            <v>652797</v>
          </cell>
          <cell r="M9">
            <v>1458951</v>
          </cell>
          <cell r="O9">
            <v>844392</v>
          </cell>
        </row>
        <row r="10">
          <cell r="E10">
            <v>338864</v>
          </cell>
          <cell r="M10">
            <v>6004167</v>
          </cell>
          <cell r="O10">
            <v>2236280</v>
          </cell>
        </row>
        <row r="11">
          <cell r="E11">
            <v>10130190.736516003</v>
          </cell>
          <cell r="M11">
            <v>258519</v>
          </cell>
        </row>
        <row r="12">
          <cell r="E12">
            <v>992024</v>
          </cell>
          <cell r="M12">
            <v>6998776</v>
          </cell>
        </row>
        <row r="13">
          <cell r="M13">
            <v>3836945</v>
          </cell>
        </row>
        <row r="14">
          <cell r="E14">
            <v>2404706</v>
          </cell>
          <cell r="M14">
            <v>1810383</v>
          </cell>
        </row>
        <row r="15">
          <cell r="M15">
            <v>192944</v>
          </cell>
          <cell r="O15">
            <v>130126</v>
          </cell>
        </row>
        <row r="16">
          <cell r="E16">
            <v>14961</v>
          </cell>
        </row>
        <row r="25">
          <cell r="E25">
            <v>27746080.736516003</v>
          </cell>
        </row>
      </sheetData>
      <sheetData sheetId="9"/>
      <sheetData sheetId="10"/>
      <sheetData sheetId="11">
        <row r="5">
          <cell r="C5">
            <v>992848</v>
          </cell>
          <cell r="E5">
            <v>485</v>
          </cell>
          <cell r="G5">
            <v>-66832</v>
          </cell>
        </row>
        <row r="6">
          <cell r="C6">
            <v>248721</v>
          </cell>
          <cell r="E6">
            <v>109</v>
          </cell>
          <cell r="G6">
            <v>-4916</v>
          </cell>
        </row>
        <row r="7">
          <cell r="C7">
            <v>106405</v>
          </cell>
          <cell r="E7">
            <v>0</v>
          </cell>
          <cell r="G7">
            <v>-12317</v>
          </cell>
        </row>
        <row r="8">
          <cell r="C8">
            <v>640234</v>
          </cell>
          <cell r="E8">
            <v>0</v>
          </cell>
          <cell r="G8">
            <v>-18175</v>
          </cell>
        </row>
        <row r="9">
          <cell r="C9">
            <v>3262951</v>
          </cell>
          <cell r="E9">
            <v>0</v>
          </cell>
          <cell r="G9">
            <v>-20723</v>
          </cell>
        </row>
        <row r="10">
          <cell r="C10">
            <v>467306</v>
          </cell>
          <cell r="E10">
            <v>0</v>
          </cell>
          <cell r="G10">
            <v>-3287</v>
          </cell>
        </row>
        <row r="11">
          <cell r="C11">
            <v>102059</v>
          </cell>
          <cell r="E11">
            <v>0</v>
          </cell>
          <cell r="G11">
            <v>-200</v>
          </cell>
        </row>
        <row r="12">
          <cell r="C12">
            <v>7430469</v>
          </cell>
          <cell r="E12">
            <v>0</v>
          </cell>
          <cell r="G12">
            <v>-527949</v>
          </cell>
        </row>
        <row r="13">
          <cell r="C13">
            <v>20014</v>
          </cell>
          <cell r="E13">
            <v>-808</v>
          </cell>
          <cell r="G13">
            <v>-615</v>
          </cell>
        </row>
        <row r="14">
          <cell r="C14">
            <v>986233</v>
          </cell>
          <cell r="E14">
            <v>2955</v>
          </cell>
          <cell r="G14">
            <v>-97360</v>
          </cell>
        </row>
        <row r="15">
          <cell r="C15">
            <v>126274</v>
          </cell>
          <cell r="E15">
            <v>-128</v>
          </cell>
          <cell r="G15">
            <v>-24353</v>
          </cell>
        </row>
        <row r="16">
          <cell r="C16">
            <v>608179</v>
          </cell>
          <cell r="E16">
            <v>45410</v>
          </cell>
          <cell r="G16">
            <v>-190544</v>
          </cell>
        </row>
        <row r="17">
          <cell r="C17">
            <v>716274</v>
          </cell>
          <cell r="E17">
            <v>0</v>
          </cell>
          <cell r="G17">
            <v>-19669</v>
          </cell>
        </row>
        <row r="18">
          <cell r="C18">
            <v>11185</v>
          </cell>
          <cell r="E18">
            <v>0</v>
          </cell>
          <cell r="G18">
            <v>-13</v>
          </cell>
        </row>
        <row r="21">
          <cell r="C21">
            <v>1904657</v>
          </cell>
          <cell r="E21">
            <v>0</v>
          </cell>
          <cell r="G21">
            <v>-100330</v>
          </cell>
        </row>
        <row r="24">
          <cell r="C24">
            <v>676145</v>
          </cell>
          <cell r="E24">
            <v>0</v>
          </cell>
          <cell r="G24">
            <v>-160081</v>
          </cell>
        </row>
      </sheetData>
      <sheetData sheetId="12"/>
      <sheetData sheetId="13"/>
      <sheetData sheetId="14"/>
      <sheetData sheetId="15">
        <row r="5">
          <cell r="G5">
            <v>607589</v>
          </cell>
        </row>
        <row r="6">
          <cell r="G6">
            <v>147239</v>
          </cell>
        </row>
        <row r="7">
          <cell r="G7">
            <v>10453</v>
          </cell>
        </row>
        <row r="8">
          <cell r="G8">
            <v>68484</v>
          </cell>
        </row>
        <row r="9">
          <cell r="G9">
            <v>356712</v>
          </cell>
        </row>
        <row r="10">
          <cell r="G10">
            <v>51046</v>
          </cell>
        </row>
        <row r="11">
          <cell r="G11">
            <v>11204</v>
          </cell>
        </row>
        <row r="12">
          <cell r="G12">
            <v>759529</v>
          </cell>
        </row>
        <row r="13">
          <cell r="G13">
            <v>5311</v>
          </cell>
        </row>
        <row r="14">
          <cell r="G14">
            <v>805513</v>
          </cell>
        </row>
        <row r="15">
          <cell r="G15">
            <v>46796</v>
          </cell>
        </row>
        <row r="16">
          <cell r="G16">
            <v>260241</v>
          </cell>
        </row>
        <row r="17">
          <cell r="G17">
            <v>76795</v>
          </cell>
        </row>
        <row r="18">
          <cell r="G18">
            <v>1233</v>
          </cell>
        </row>
        <row r="21">
          <cell r="G21">
            <v>379487</v>
          </cell>
        </row>
        <row r="24">
          <cell r="G24">
            <v>115516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5">
          <cell r="C5">
            <v>315489</v>
          </cell>
          <cell r="E5">
            <v>980</v>
          </cell>
          <cell r="G5">
            <v>4034</v>
          </cell>
          <cell r="I5">
            <v>-3</v>
          </cell>
        </row>
        <row r="6">
          <cell r="C6">
            <v>-690</v>
          </cell>
          <cell r="E6">
            <v>4240</v>
          </cell>
          <cell r="G6">
            <v>5</v>
          </cell>
          <cell r="I6">
            <v>0</v>
          </cell>
        </row>
        <row r="7">
          <cell r="C7">
            <v>8121</v>
          </cell>
          <cell r="E7">
            <v>0</v>
          </cell>
          <cell r="G7">
            <v>2</v>
          </cell>
          <cell r="I7">
            <v>0</v>
          </cell>
        </row>
        <row r="8">
          <cell r="C8">
            <v>242787</v>
          </cell>
          <cell r="E8">
            <v>0</v>
          </cell>
          <cell r="G8">
            <v>1975</v>
          </cell>
          <cell r="I8">
            <v>-1990</v>
          </cell>
        </row>
        <row r="9">
          <cell r="C9">
            <v>2828228</v>
          </cell>
          <cell r="E9">
            <v>0</v>
          </cell>
          <cell r="G9">
            <v>4786</v>
          </cell>
          <cell r="I9">
            <v>-18578</v>
          </cell>
        </row>
        <row r="10">
          <cell r="C10">
            <v>380284</v>
          </cell>
          <cell r="E10">
            <v>0</v>
          </cell>
          <cell r="G10">
            <v>701</v>
          </cell>
          <cell r="I10">
            <v>-11</v>
          </cell>
        </row>
        <row r="11">
          <cell r="C11">
            <v>13339</v>
          </cell>
          <cell r="E11">
            <v>0</v>
          </cell>
          <cell r="G11">
            <v>0</v>
          </cell>
          <cell r="I11">
            <v>-5</v>
          </cell>
        </row>
        <row r="12">
          <cell r="C12">
            <v>5206809</v>
          </cell>
          <cell r="E12">
            <v>0</v>
          </cell>
          <cell r="G12">
            <v>102741</v>
          </cell>
          <cell r="I12">
            <v>-6911</v>
          </cell>
        </row>
        <row r="13">
          <cell r="C13">
            <v>712</v>
          </cell>
          <cell r="E13">
            <v>4265</v>
          </cell>
          <cell r="G13">
            <v>41</v>
          </cell>
          <cell r="I13">
            <v>0</v>
          </cell>
        </row>
        <row r="14">
          <cell r="C14">
            <v>270644</v>
          </cell>
          <cell r="E14">
            <v>2145</v>
          </cell>
          <cell r="G14">
            <v>4997</v>
          </cell>
          <cell r="I14">
            <v>0</v>
          </cell>
        </row>
        <row r="15">
          <cell r="C15">
            <v>4630</v>
          </cell>
          <cell r="E15">
            <v>2</v>
          </cell>
          <cell r="G15">
            <v>402</v>
          </cell>
          <cell r="I15">
            <v>0</v>
          </cell>
        </row>
        <row r="16">
          <cell r="C16">
            <v>19184</v>
          </cell>
          <cell r="E16">
            <v>4389</v>
          </cell>
          <cell r="G16">
            <v>719</v>
          </cell>
          <cell r="I16">
            <v>0</v>
          </cell>
        </row>
        <row r="17">
          <cell r="C17">
            <v>421521</v>
          </cell>
          <cell r="E17">
            <v>0</v>
          </cell>
          <cell r="G17">
            <v>4371</v>
          </cell>
          <cell r="I17">
            <v>0</v>
          </cell>
        </row>
        <row r="18">
          <cell r="C18">
            <v>7781</v>
          </cell>
          <cell r="E18">
            <v>0</v>
          </cell>
          <cell r="G18">
            <v>0</v>
          </cell>
          <cell r="I18">
            <v>0</v>
          </cell>
        </row>
        <row r="21">
          <cell r="C21">
            <v>909193</v>
          </cell>
          <cell r="E21">
            <v>0</v>
          </cell>
          <cell r="G21">
            <v>4400</v>
          </cell>
          <cell r="I21">
            <v>0</v>
          </cell>
        </row>
        <row r="24">
          <cell r="C24">
            <v>74711</v>
          </cell>
          <cell r="E24">
            <v>0</v>
          </cell>
          <cell r="G24">
            <v>0</v>
          </cell>
          <cell r="I24">
            <v>0</v>
          </cell>
        </row>
      </sheetData>
      <sheetData sheetId="23">
        <row r="16">
          <cell r="C16">
            <v>41530</v>
          </cell>
          <cell r="E16">
            <v>149547</v>
          </cell>
        </row>
        <row r="17">
          <cell r="C17">
            <v>543</v>
          </cell>
          <cell r="E17">
            <v>-762</v>
          </cell>
        </row>
        <row r="18">
          <cell r="C18">
            <v>957</v>
          </cell>
          <cell r="E18">
            <v>0</v>
          </cell>
        </row>
        <row r="19">
          <cell r="C19">
            <v>28588</v>
          </cell>
          <cell r="E19">
            <v>0</v>
          </cell>
        </row>
        <row r="20">
          <cell r="C20">
            <v>367242</v>
          </cell>
          <cell r="E20">
            <v>0</v>
          </cell>
        </row>
        <row r="21">
          <cell r="C21">
            <v>52243</v>
          </cell>
          <cell r="E21">
            <v>0</v>
          </cell>
        </row>
        <row r="22">
          <cell r="C22">
            <v>11351</v>
          </cell>
          <cell r="E22">
            <v>0</v>
          </cell>
        </row>
        <row r="23">
          <cell r="C23">
            <v>614167</v>
          </cell>
          <cell r="E23">
            <v>0</v>
          </cell>
        </row>
        <row r="24">
          <cell r="C24">
            <v>60</v>
          </cell>
          <cell r="E24">
            <v>348</v>
          </cell>
        </row>
        <row r="25">
          <cell r="C25">
            <v>36774</v>
          </cell>
          <cell r="E25">
            <v>147975</v>
          </cell>
        </row>
        <row r="26">
          <cell r="C26">
            <v>546</v>
          </cell>
          <cell r="E26">
            <v>0</v>
          </cell>
        </row>
        <row r="27">
          <cell r="C27">
            <v>726</v>
          </cell>
          <cell r="E27">
            <v>63</v>
          </cell>
        </row>
        <row r="28">
          <cell r="C28">
            <v>56012</v>
          </cell>
          <cell r="E28">
            <v>0</v>
          </cell>
        </row>
        <row r="29">
          <cell r="C29">
            <v>-10161</v>
          </cell>
          <cell r="E29">
            <v>0</v>
          </cell>
        </row>
        <row r="32">
          <cell r="C32">
            <v>203932</v>
          </cell>
          <cell r="E32">
            <v>0</v>
          </cell>
        </row>
        <row r="35">
          <cell r="C35">
            <v>19690</v>
          </cell>
          <cell r="E35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1">
          <cell r="L11">
            <v>121746</v>
          </cell>
        </row>
      </sheetData>
      <sheetData sheetId="37"/>
      <sheetData sheetId="38"/>
      <sheetData sheetId="39"/>
      <sheetData sheetId="40"/>
      <sheetData sheetId="41">
        <row r="14">
          <cell r="E14">
            <v>19547</v>
          </cell>
        </row>
        <row r="18">
          <cell r="E18">
            <v>178979</v>
          </cell>
        </row>
      </sheetData>
      <sheetData sheetId="42">
        <row r="7">
          <cell r="F7">
            <v>0</v>
          </cell>
        </row>
        <row r="9">
          <cell r="F9">
            <v>1226787</v>
          </cell>
        </row>
      </sheetData>
      <sheetData sheetId="43">
        <row r="27">
          <cell r="L27">
            <v>7793225.7365160016</v>
          </cell>
        </row>
        <row r="35">
          <cell r="L35">
            <v>10000</v>
          </cell>
        </row>
        <row r="37">
          <cell r="L37">
            <v>105133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">
          <cell r="I6">
            <v>226405</v>
          </cell>
          <cell r="W6">
            <v>193099</v>
          </cell>
        </row>
        <row r="7">
          <cell r="I7">
            <v>12794</v>
          </cell>
          <cell r="W7">
            <v>16</v>
          </cell>
        </row>
        <row r="8">
          <cell r="I8">
            <v>8371</v>
          </cell>
          <cell r="W8">
            <v>31858</v>
          </cell>
        </row>
        <row r="9">
          <cell r="I9">
            <v>33235</v>
          </cell>
          <cell r="W9">
            <v>436702</v>
          </cell>
        </row>
        <row r="10">
          <cell r="I10">
            <v>4470528</v>
          </cell>
          <cell r="W10">
            <v>981265</v>
          </cell>
        </row>
        <row r="11">
          <cell r="I11">
            <v>60703</v>
          </cell>
          <cell r="W11">
            <v>187672</v>
          </cell>
        </row>
        <row r="12">
          <cell r="I12">
            <v>25602</v>
          </cell>
          <cell r="W12">
            <v>39525</v>
          </cell>
        </row>
        <row r="13">
          <cell r="I13">
            <v>17222</v>
          </cell>
          <cell r="W13">
            <v>2159897</v>
          </cell>
        </row>
        <row r="14">
          <cell r="I14">
            <v>3003</v>
          </cell>
          <cell r="W14">
            <v>5241</v>
          </cell>
        </row>
        <row r="15">
          <cell r="I15">
            <v>101613</v>
          </cell>
          <cell r="W15">
            <v>137598</v>
          </cell>
        </row>
        <row r="16">
          <cell r="I16">
            <v>4647</v>
          </cell>
          <cell r="W16">
            <v>20844</v>
          </cell>
        </row>
        <row r="17">
          <cell r="I17">
            <v>17761</v>
          </cell>
          <cell r="W17">
            <v>136133</v>
          </cell>
        </row>
        <row r="18">
          <cell r="I18">
            <v>82418</v>
          </cell>
          <cell r="W18">
            <v>267220</v>
          </cell>
        </row>
        <row r="19">
          <cell r="I19">
            <v>98172</v>
          </cell>
          <cell r="W19">
            <v>4172</v>
          </cell>
        </row>
        <row r="20">
          <cell r="I20">
            <v>131368</v>
          </cell>
          <cell r="W20">
            <v>519881</v>
          </cell>
        </row>
        <row r="23">
          <cell r="I23">
            <v>35497</v>
          </cell>
          <cell r="W23">
            <v>173555</v>
          </cell>
        </row>
      </sheetData>
      <sheetData sheetId="56">
        <row r="6">
          <cell r="I6">
            <v>229315</v>
          </cell>
          <cell r="W6">
            <v>163633</v>
          </cell>
        </row>
        <row r="7">
          <cell r="I7">
            <v>3956</v>
          </cell>
          <cell r="W7">
            <v>1402</v>
          </cell>
        </row>
        <row r="8">
          <cell r="I8">
            <v>4122</v>
          </cell>
          <cell r="W8">
            <v>35150</v>
          </cell>
        </row>
        <row r="9">
          <cell r="I9">
            <v>33032</v>
          </cell>
          <cell r="W9">
            <v>367682</v>
          </cell>
        </row>
        <row r="10">
          <cell r="I10">
            <v>1053504</v>
          </cell>
          <cell r="W10">
            <v>696692</v>
          </cell>
        </row>
        <row r="11">
          <cell r="I11">
            <v>99721</v>
          </cell>
          <cell r="W11">
            <v>128799</v>
          </cell>
        </row>
        <row r="12">
          <cell r="I12">
            <v>12894</v>
          </cell>
          <cell r="W12">
            <v>20512</v>
          </cell>
        </row>
        <row r="13">
          <cell r="I13">
            <v>16315</v>
          </cell>
          <cell r="W13">
            <v>1609472</v>
          </cell>
        </row>
        <row r="14">
          <cell r="I14">
            <v>5013</v>
          </cell>
          <cell r="W14">
            <v>3931</v>
          </cell>
        </row>
        <row r="15">
          <cell r="I15">
            <v>63138</v>
          </cell>
          <cell r="W15">
            <v>74331</v>
          </cell>
        </row>
        <row r="16">
          <cell r="I16">
            <v>1022</v>
          </cell>
          <cell r="W16">
            <v>10396</v>
          </cell>
        </row>
        <row r="17">
          <cell r="I17">
            <v>15002</v>
          </cell>
          <cell r="W17">
            <v>148661</v>
          </cell>
        </row>
        <row r="18">
          <cell r="I18">
            <v>95361</v>
          </cell>
          <cell r="W18">
            <v>201477</v>
          </cell>
        </row>
        <row r="19">
          <cell r="I19">
            <v>25573</v>
          </cell>
          <cell r="W19">
            <v>2965</v>
          </cell>
        </row>
        <row r="20">
          <cell r="I20">
            <v>20901</v>
          </cell>
          <cell r="W20">
            <v>481289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لد"/>
      <sheetName val="جلد2"/>
      <sheetName val="فرم تائید صورتهای مالی 1"/>
      <sheetName val="صورت توانگری"/>
      <sheetName val="محاسبه مبلغ سرمايه موجود"/>
      <sheetName val="محاسبه ریسک بیمه گری(1)"/>
      <sheetName val="محاسبه ریسک بیمه گری (2)"/>
      <sheetName val="Sheet5"/>
      <sheetName val="محاسبه كل ريسك بازار "/>
      <sheetName val="محاسبه كل رسيك اعتبار"/>
      <sheetName val="نسبت توانگري"/>
      <sheetName val="لیست املاک"/>
    </sheetNames>
    <sheetDataSet>
      <sheetData sheetId="0"/>
      <sheetData sheetId="1"/>
      <sheetData sheetId="2"/>
      <sheetData sheetId="3"/>
      <sheetData sheetId="4">
        <row r="34">
          <cell r="C34">
            <v>-15769142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N38"/>
  <sheetViews>
    <sheetView rightToLeft="1" view="pageBreakPreview" zoomScaleNormal="100" zoomScaleSheetLayoutView="100" workbookViewId="0">
      <selection activeCell="D19" sqref="D19"/>
    </sheetView>
  </sheetViews>
  <sheetFormatPr defaultColWidth="9" defaultRowHeight="18" customHeight="1" x14ac:dyDescent="0.2"/>
  <cols>
    <col min="1" max="1" width="1.375" style="1" customWidth="1"/>
    <col min="2" max="2" width="46.375" style="1" customWidth="1"/>
    <col min="3" max="3" width="1.625" style="1" customWidth="1"/>
    <col min="4" max="4" width="10.625" style="28" customWidth="1"/>
    <col min="5" max="5" width="1.625" style="28" customWidth="1"/>
    <col min="6" max="6" width="11.25" style="28" bestFit="1" customWidth="1"/>
    <col min="7" max="7" width="1.625" style="28" customWidth="1"/>
    <col min="8" max="8" width="10.625" style="1" customWidth="1"/>
    <col min="9" max="9" width="3" style="1" customWidth="1"/>
    <col min="10" max="16384" width="9" style="1"/>
  </cols>
  <sheetData>
    <row r="2" spans="2:14" ht="35.1" customHeight="1" x14ac:dyDescent="0.5">
      <c r="B2" s="251" t="s">
        <v>0</v>
      </c>
      <c r="C2" s="251"/>
      <c r="D2" s="251"/>
      <c r="E2" s="251"/>
      <c r="F2" s="251"/>
      <c r="G2" s="251"/>
      <c r="H2" s="251"/>
    </row>
    <row r="3" spans="2:14" ht="22.5" customHeight="1" x14ac:dyDescent="0.2">
      <c r="B3" s="252" t="s">
        <v>1</v>
      </c>
      <c r="C3" s="2"/>
      <c r="D3" s="254" t="s">
        <v>2</v>
      </c>
      <c r="E3" s="2"/>
      <c r="F3" s="3" t="s">
        <v>3</v>
      </c>
      <c r="G3" s="4"/>
      <c r="H3" s="3" t="s">
        <v>3</v>
      </c>
    </row>
    <row r="4" spans="2:14" ht="18" customHeight="1" x14ac:dyDescent="0.4">
      <c r="B4" s="253"/>
      <c r="C4" s="2"/>
      <c r="D4" s="255"/>
      <c r="E4" s="2"/>
      <c r="F4" s="5" t="s">
        <v>4</v>
      </c>
      <c r="G4" s="6"/>
      <c r="H4" s="5" t="s">
        <v>5</v>
      </c>
    </row>
    <row r="5" spans="2:14" s="10" customFormat="1" ht="18" customHeight="1" x14ac:dyDescent="0.2">
      <c r="B5" s="7"/>
      <c r="C5" s="7"/>
      <c r="D5" s="7"/>
      <c r="E5" s="8"/>
      <c r="F5" s="9" t="s">
        <v>6</v>
      </c>
      <c r="G5" s="9"/>
      <c r="H5" s="9" t="s">
        <v>6</v>
      </c>
    </row>
    <row r="6" spans="2:14" s="14" customFormat="1" ht="18.95" customHeight="1" x14ac:dyDescent="0.2">
      <c r="B6" s="11" t="s">
        <v>7</v>
      </c>
      <c r="C6" s="12"/>
      <c r="D6" s="6">
        <v>4</v>
      </c>
      <c r="E6" s="6"/>
      <c r="F6" s="13">
        <f>'محاسبه مبلغ سرمايه موجود'!C32</f>
        <v>12132377.736516003</v>
      </c>
      <c r="G6" s="13"/>
      <c r="H6" s="13">
        <f>'محاسبه مبلغ سرمايه موجود'!D32</f>
        <v>5763863</v>
      </c>
    </row>
    <row r="7" spans="2:14" s="14" customFormat="1" ht="18.95" customHeight="1" x14ac:dyDescent="0.2">
      <c r="B7" s="15" t="s">
        <v>8</v>
      </c>
      <c r="C7" s="13"/>
      <c r="D7" s="6" t="s">
        <v>9</v>
      </c>
      <c r="E7" s="6"/>
      <c r="F7" s="13">
        <f>'محاسبه ریسک بیمه گری (2)'!H26</f>
        <v>9687354.5270188637</v>
      </c>
      <c r="G7" s="13"/>
      <c r="H7" s="13">
        <v>4786168</v>
      </c>
    </row>
    <row r="8" spans="2:14" s="14" customFormat="1" ht="18.95" customHeight="1" x14ac:dyDescent="0.2">
      <c r="B8" s="15" t="s">
        <v>10</v>
      </c>
      <c r="C8" s="13"/>
      <c r="D8" s="6" t="s">
        <v>11</v>
      </c>
      <c r="E8" s="6"/>
      <c r="F8" s="13">
        <f>'محاسبه كل ريسك بازار '!H10</f>
        <v>2453888.0468778326</v>
      </c>
      <c r="G8" s="13"/>
      <c r="H8" s="13">
        <v>1000807</v>
      </c>
    </row>
    <row r="9" spans="2:14" s="14" customFormat="1" ht="18.95" customHeight="1" x14ac:dyDescent="0.2">
      <c r="B9" s="11" t="s">
        <v>12</v>
      </c>
      <c r="C9" s="12"/>
      <c r="D9" s="6" t="s">
        <v>13</v>
      </c>
      <c r="E9" s="6"/>
      <c r="F9" s="13">
        <f>'محاسبه كل رسيك اعتبار'!G10</f>
        <v>267645.35303704481</v>
      </c>
      <c r="G9" s="13"/>
      <c r="H9" s="13">
        <v>180763</v>
      </c>
    </row>
    <row r="10" spans="2:14" s="14" customFormat="1" ht="18.95" customHeight="1" x14ac:dyDescent="0.2">
      <c r="B10" s="16" t="s">
        <v>14</v>
      </c>
      <c r="C10" s="12"/>
      <c r="D10" s="6" t="s">
        <v>15</v>
      </c>
      <c r="E10" s="6"/>
      <c r="F10" s="13">
        <f>'محاسبه كل رسيك اعتبار'!G19</f>
        <v>0</v>
      </c>
      <c r="G10" s="13"/>
      <c r="H10" s="13">
        <v>0</v>
      </c>
    </row>
    <row r="11" spans="2:14" s="14" customFormat="1" ht="18.95" customHeight="1" x14ac:dyDescent="0.2">
      <c r="B11" s="17" t="s">
        <v>16</v>
      </c>
      <c r="C11" s="12"/>
      <c r="D11" s="6"/>
      <c r="E11" s="6"/>
      <c r="F11" s="18">
        <f>(F7^2+F8^2+F9^2+F10^2)^0.5</f>
        <v>9996901.4356331993</v>
      </c>
      <c r="G11" s="13"/>
      <c r="H11" s="18">
        <f>(H7^2+H8^2+H9^2+H10^2)^0.5</f>
        <v>4893025.0395478252</v>
      </c>
      <c r="J11" s="19"/>
      <c r="K11" s="19"/>
      <c r="L11" s="256"/>
      <c r="M11" s="256"/>
      <c r="N11" s="256"/>
    </row>
    <row r="12" spans="2:14" s="14" customFormat="1" ht="18" customHeight="1" x14ac:dyDescent="0.2">
      <c r="B12" s="11"/>
      <c r="C12" s="12"/>
      <c r="D12" s="6"/>
      <c r="E12" s="6"/>
      <c r="F12" s="13"/>
      <c r="G12" s="13"/>
      <c r="H12" s="13"/>
      <c r="J12" s="19"/>
      <c r="K12" s="19"/>
      <c r="L12" s="19"/>
      <c r="M12" s="19"/>
      <c r="N12" s="19"/>
    </row>
    <row r="13" spans="2:14" s="14" customFormat="1" ht="18.95" customHeight="1" thickBot="1" x14ac:dyDescent="0.25">
      <c r="B13" s="17" t="s">
        <v>17</v>
      </c>
      <c r="C13" s="12"/>
      <c r="D13" s="6">
        <v>6</v>
      </c>
      <c r="E13" s="20"/>
      <c r="F13" s="21">
        <f>F6/F11</f>
        <v>1.2136138197052799</v>
      </c>
      <c r="G13" s="22"/>
      <c r="H13" s="21">
        <f>H6/H11</f>
        <v>1.1779753738052914</v>
      </c>
    </row>
    <row r="14" spans="2:14" s="14" customFormat="1" ht="18" customHeight="1" thickTop="1" x14ac:dyDescent="0.2">
      <c r="B14" s="23"/>
      <c r="C14" s="23"/>
      <c r="D14" s="20"/>
      <c r="E14" s="20"/>
      <c r="F14" s="20"/>
      <c r="G14" s="20"/>
      <c r="H14" s="24"/>
    </row>
    <row r="15" spans="2:14" ht="18" customHeight="1" x14ac:dyDescent="0.2">
      <c r="B15" s="25"/>
      <c r="C15" s="25"/>
      <c r="D15" s="26"/>
      <c r="E15" s="26"/>
      <c r="F15" s="26"/>
      <c r="G15" s="26"/>
      <c r="H15" s="27"/>
    </row>
    <row r="16" spans="2:14" ht="18" customHeight="1" x14ac:dyDescent="0.2">
      <c r="B16" s="25"/>
      <c r="C16" s="25"/>
      <c r="D16" s="26"/>
      <c r="E16" s="26"/>
      <c r="F16" s="26"/>
      <c r="G16" s="26"/>
      <c r="H16" s="27"/>
    </row>
    <row r="17" spans="2:8" ht="18" customHeight="1" x14ac:dyDescent="0.2">
      <c r="B17" s="25"/>
      <c r="C17" s="25"/>
      <c r="D17" s="26"/>
      <c r="E17" s="26"/>
      <c r="F17" s="26"/>
      <c r="G17" s="26"/>
      <c r="H17" s="27"/>
    </row>
    <row r="18" spans="2:8" ht="18" customHeight="1" x14ac:dyDescent="0.2">
      <c r="B18" s="25"/>
      <c r="C18" s="25"/>
      <c r="D18" s="26"/>
      <c r="E18" s="26"/>
      <c r="F18" s="26"/>
      <c r="G18" s="26"/>
      <c r="H18" s="27"/>
    </row>
    <row r="19" spans="2:8" ht="18" customHeight="1" x14ac:dyDescent="0.2">
      <c r="B19" s="25"/>
      <c r="C19" s="25"/>
      <c r="D19" s="26"/>
      <c r="E19" s="26"/>
      <c r="F19" s="26"/>
      <c r="G19" s="26"/>
      <c r="H19" s="27"/>
    </row>
    <row r="20" spans="2:8" ht="18" customHeight="1" x14ac:dyDescent="0.2">
      <c r="B20" s="25"/>
      <c r="C20" s="25"/>
      <c r="D20" s="26"/>
      <c r="E20" s="26"/>
      <c r="F20" s="26"/>
      <c r="G20" s="26"/>
      <c r="H20" s="27"/>
    </row>
    <row r="21" spans="2:8" ht="18" customHeight="1" x14ac:dyDescent="0.2">
      <c r="B21" s="25"/>
      <c r="C21" s="25"/>
      <c r="D21" s="26"/>
      <c r="E21" s="26"/>
      <c r="F21" s="26"/>
      <c r="G21" s="26"/>
      <c r="H21" s="27"/>
    </row>
    <row r="22" spans="2:8" ht="18" customHeight="1" x14ac:dyDescent="0.2">
      <c r="B22" s="25"/>
      <c r="C22" s="25"/>
      <c r="D22" s="26"/>
      <c r="E22" s="26"/>
      <c r="F22" s="26"/>
      <c r="G22" s="26"/>
      <c r="H22" s="27"/>
    </row>
    <row r="23" spans="2:8" ht="18" customHeight="1" x14ac:dyDescent="0.2">
      <c r="B23" s="25"/>
      <c r="C23" s="25"/>
      <c r="D23" s="26"/>
      <c r="E23" s="26"/>
      <c r="F23" s="26"/>
      <c r="G23" s="26"/>
      <c r="H23" s="27"/>
    </row>
    <row r="24" spans="2:8" ht="18" customHeight="1" x14ac:dyDescent="0.2">
      <c r="B24" s="25"/>
      <c r="C24" s="25"/>
      <c r="D24" s="26"/>
      <c r="E24" s="26"/>
      <c r="F24" s="26"/>
      <c r="G24" s="26"/>
      <c r="H24" s="27"/>
    </row>
    <row r="25" spans="2:8" ht="18" customHeight="1" x14ac:dyDescent="0.2">
      <c r="B25" s="25"/>
      <c r="C25" s="25"/>
      <c r="D25" s="26"/>
      <c r="E25" s="26"/>
      <c r="F25" s="26"/>
      <c r="G25" s="26"/>
      <c r="H25" s="27"/>
    </row>
    <row r="26" spans="2:8" ht="18" customHeight="1" x14ac:dyDescent="0.2">
      <c r="B26" s="25"/>
      <c r="C26" s="25"/>
      <c r="D26" s="26"/>
      <c r="E26" s="26"/>
      <c r="F26" s="26"/>
      <c r="G26" s="26"/>
      <c r="H26" s="27"/>
    </row>
    <row r="27" spans="2:8" ht="18" customHeight="1" x14ac:dyDescent="0.2">
      <c r="B27" s="25"/>
      <c r="C27" s="25"/>
      <c r="D27" s="26"/>
      <c r="E27" s="26"/>
      <c r="F27" s="26"/>
      <c r="G27" s="26"/>
      <c r="H27" s="27"/>
    </row>
    <row r="28" spans="2:8" ht="18" customHeight="1" x14ac:dyDescent="0.2">
      <c r="B28" s="25"/>
      <c r="C28" s="25"/>
      <c r="D28" s="26"/>
      <c r="E28" s="26"/>
      <c r="F28" s="26"/>
      <c r="G28" s="26"/>
      <c r="H28" s="27"/>
    </row>
    <row r="29" spans="2:8" ht="18" customHeight="1" x14ac:dyDescent="0.2">
      <c r="B29" s="25"/>
      <c r="C29" s="25"/>
      <c r="D29" s="26"/>
      <c r="E29" s="26"/>
      <c r="F29" s="26"/>
      <c r="G29" s="26"/>
      <c r="H29" s="27"/>
    </row>
    <row r="30" spans="2:8" ht="18" customHeight="1" x14ac:dyDescent="0.2">
      <c r="B30" s="25"/>
      <c r="C30" s="25"/>
      <c r="D30" s="26"/>
      <c r="E30" s="26"/>
      <c r="F30" s="26"/>
      <c r="G30" s="26"/>
      <c r="H30" s="27"/>
    </row>
    <row r="31" spans="2:8" ht="18" customHeight="1" x14ac:dyDescent="0.2">
      <c r="B31" s="25"/>
      <c r="C31" s="25"/>
      <c r="D31" s="26"/>
      <c r="E31" s="26"/>
      <c r="F31" s="26"/>
      <c r="G31" s="26"/>
      <c r="H31" s="27"/>
    </row>
    <row r="32" spans="2:8" ht="18" customHeight="1" x14ac:dyDescent="0.2">
      <c r="B32" s="25"/>
      <c r="C32" s="25"/>
      <c r="D32" s="26"/>
      <c r="E32" s="26"/>
      <c r="F32" s="26"/>
      <c r="G32" s="26"/>
      <c r="H32" s="27"/>
    </row>
    <row r="33" spans="2:8" ht="18" customHeight="1" x14ac:dyDescent="0.2">
      <c r="B33" s="25"/>
      <c r="C33" s="25"/>
      <c r="D33" s="26"/>
      <c r="E33" s="26"/>
      <c r="F33" s="26"/>
      <c r="G33" s="26"/>
      <c r="H33" s="27"/>
    </row>
    <row r="34" spans="2:8" ht="18" customHeight="1" x14ac:dyDescent="0.2">
      <c r="B34" s="25"/>
      <c r="C34" s="25"/>
      <c r="D34" s="26"/>
      <c r="E34" s="26"/>
      <c r="F34" s="26"/>
      <c r="G34" s="26"/>
      <c r="H34" s="27"/>
    </row>
    <row r="35" spans="2:8" ht="18" customHeight="1" x14ac:dyDescent="0.2">
      <c r="B35" s="25"/>
      <c r="C35" s="25"/>
      <c r="D35" s="26"/>
      <c r="E35" s="26"/>
      <c r="F35" s="26"/>
      <c r="G35" s="26"/>
      <c r="H35" s="27"/>
    </row>
    <row r="36" spans="2:8" ht="11.25" customHeight="1" x14ac:dyDescent="0.2">
      <c r="B36" s="25"/>
      <c r="C36" s="25"/>
      <c r="D36" s="26"/>
      <c r="E36" s="26"/>
      <c r="F36" s="26"/>
      <c r="G36" s="26"/>
      <c r="H36" s="27"/>
    </row>
    <row r="37" spans="2:8" ht="22.5" x14ac:dyDescent="0.2">
      <c r="B37" s="25"/>
      <c r="C37" s="25"/>
      <c r="D37" s="26"/>
      <c r="E37" s="26"/>
      <c r="F37" s="26"/>
      <c r="G37" s="26"/>
      <c r="H37" s="27"/>
    </row>
    <row r="38" spans="2:8" ht="18" customHeight="1" x14ac:dyDescent="0.2">
      <c r="B38" s="257">
        <v>2</v>
      </c>
      <c r="C38" s="257"/>
      <c r="D38" s="257"/>
      <c r="E38" s="257"/>
      <c r="F38" s="257"/>
      <c r="G38" s="257"/>
      <c r="H38" s="257"/>
    </row>
  </sheetData>
  <mergeCells count="5">
    <mergeCell ref="B2:H2"/>
    <mergeCell ref="B3:B4"/>
    <mergeCell ref="D3:D4"/>
    <mergeCell ref="L11:N11"/>
    <mergeCell ref="B38:H38"/>
  </mergeCells>
  <printOptions horizontalCentered="1"/>
  <pageMargins left="0.59055118110236204" right="0.59055118110236204" top="2.127952756" bottom="0.196850393700787" header="0.59055118110236204" footer="0"/>
  <pageSetup paperSize="9" fitToWidth="0" fitToHeight="0" orientation="portrait" r:id="rId1"/>
  <headerFooter differentOddEven="1" scaleWithDoc="0">
    <oddHeader xml:space="preserve">&amp;L
&amp;G
&amp;C&amp;"B Titr,Bold"&amp;12&amp;K000000شركت بیمه سینا (سهامی عام)  
گزارش توانگری مالی 
سال مالی منتهی به  30 اسفند 1399 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Q40"/>
  <sheetViews>
    <sheetView rightToLeft="1" view="pageBreakPreview" zoomScaleNormal="100" zoomScaleSheetLayoutView="100" workbookViewId="0">
      <selection activeCell="F21" sqref="F21"/>
    </sheetView>
  </sheetViews>
  <sheetFormatPr defaultColWidth="9" defaultRowHeight="18" customHeight="1" x14ac:dyDescent="0.2"/>
  <cols>
    <col min="1" max="1" width="4.25" style="29" customWidth="1"/>
    <col min="2" max="2" width="57.75" style="29" customWidth="1"/>
    <col min="3" max="4" width="13.75" style="30" customWidth="1"/>
    <col min="5" max="5" width="11.25" style="30" bestFit="1" customWidth="1"/>
    <col min="6" max="6" width="8.375" style="30" bestFit="1" customWidth="1"/>
    <col min="7" max="7" width="32.625" style="30" bestFit="1" customWidth="1"/>
    <col min="8" max="8" width="9" style="30"/>
    <col min="9" max="9" width="19.875" style="30" bestFit="1" customWidth="1"/>
    <col min="10" max="10" width="15.875" style="30" bestFit="1" customWidth="1"/>
    <col min="11" max="11" width="11.625" style="30" bestFit="1" customWidth="1"/>
    <col min="12" max="12" width="9" style="30"/>
    <col min="13" max="13" width="8.375" style="30" bestFit="1" customWidth="1"/>
    <col min="14" max="16" width="9" style="30"/>
    <col min="17" max="17" width="10.375" style="29" bestFit="1" customWidth="1"/>
    <col min="18" max="16384" width="9" style="29"/>
  </cols>
  <sheetData>
    <row r="1" spans="1:13" ht="24.75" customHeight="1" x14ac:dyDescent="0.2"/>
    <row r="2" spans="1:13" ht="20.100000000000001" customHeight="1" x14ac:dyDescent="0.2">
      <c r="A2" s="271" t="s">
        <v>18</v>
      </c>
      <c r="B2" s="271"/>
      <c r="C2" s="271"/>
      <c r="D2" s="271"/>
      <c r="E2" s="31"/>
      <c r="F2" s="32"/>
    </row>
    <row r="3" spans="1:13" ht="3" customHeight="1" x14ac:dyDescent="0.2">
      <c r="A3" s="33"/>
      <c r="B3" s="33"/>
      <c r="C3" s="33"/>
      <c r="D3" s="33"/>
      <c r="E3" s="33"/>
      <c r="F3" s="32"/>
    </row>
    <row r="4" spans="1:13" ht="18" customHeight="1" x14ac:dyDescent="0.2">
      <c r="A4" s="272" t="s">
        <v>19</v>
      </c>
      <c r="B4" s="272"/>
      <c r="C4" s="273" t="s">
        <v>20</v>
      </c>
      <c r="D4" s="273"/>
      <c r="E4" s="29"/>
      <c r="F4" s="34"/>
    </row>
    <row r="5" spans="1:13" ht="9" customHeight="1" x14ac:dyDescent="0.2">
      <c r="A5" s="35"/>
      <c r="B5" s="35"/>
      <c r="C5" s="274"/>
      <c r="D5" s="274"/>
      <c r="E5" s="36"/>
      <c r="F5" s="34"/>
    </row>
    <row r="6" spans="1:13" ht="15.75" customHeight="1" x14ac:dyDescent="0.5">
      <c r="A6" s="37"/>
      <c r="B6" s="38" t="s">
        <v>21</v>
      </c>
      <c r="C6" s="39" t="s">
        <v>4</v>
      </c>
      <c r="D6" s="39" t="s">
        <v>22</v>
      </c>
      <c r="E6" s="40"/>
      <c r="F6" s="275" t="s">
        <v>23</v>
      </c>
      <c r="G6" s="275"/>
      <c r="I6" s="267" t="s">
        <v>24</v>
      </c>
      <c r="J6" s="41" t="s">
        <v>21</v>
      </c>
      <c r="K6" s="267" t="s">
        <v>25</v>
      </c>
      <c r="M6" s="29"/>
    </row>
    <row r="7" spans="1:13" ht="15.6" customHeight="1" x14ac:dyDescent="0.2">
      <c r="A7" s="269" t="s">
        <v>26</v>
      </c>
      <c r="B7" s="42" t="s">
        <v>27</v>
      </c>
      <c r="C7" s="43">
        <f>'[4]وضعیت مالی'!E5</f>
        <v>305231</v>
      </c>
      <c r="D7" s="43">
        <v>315320</v>
      </c>
      <c r="E7" s="44"/>
      <c r="F7" s="275"/>
      <c r="G7" s="275"/>
      <c r="I7" s="268"/>
      <c r="J7" s="45"/>
      <c r="K7" s="268"/>
      <c r="M7" s="29"/>
    </row>
    <row r="8" spans="1:13" ht="15.6" customHeight="1" x14ac:dyDescent="0.2">
      <c r="A8" s="269"/>
      <c r="B8" s="46" t="s">
        <v>28</v>
      </c>
      <c r="C8" s="47">
        <f>'[4]وضعیت مالی'!E11-'[4]26-26-1'!F9</f>
        <v>8903403.7365160026</v>
      </c>
      <c r="D8" s="47">
        <v>4464151</v>
      </c>
      <c r="E8" s="48"/>
      <c r="F8" s="49">
        <v>695000</v>
      </c>
      <c r="G8" s="50" t="s">
        <v>29</v>
      </c>
      <c r="H8" s="51"/>
      <c r="I8" s="49">
        <f>398960+62045+69555</f>
        <v>530560</v>
      </c>
      <c r="J8" s="50" t="s">
        <v>30</v>
      </c>
      <c r="K8" s="52"/>
      <c r="M8" s="51">
        <v>625650</v>
      </c>
    </row>
    <row r="9" spans="1:13" ht="15.6" customHeight="1" x14ac:dyDescent="0.2">
      <c r="A9" s="269"/>
      <c r="B9" s="46" t="s">
        <v>31</v>
      </c>
      <c r="C9" s="47">
        <f>'[4]وضعیت مالی'!E6</f>
        <v>8502604</v>
      </c>
      <c r="D9" s="47">
        <v>6064457</v>
      </c>
      <c r="E9" s="48"/>
      <c r="F9" s="49">
        <v>54910</v>
      </c>
      <c r="G9" s="50" t="s">
        <v>32</v>
      </c>
      <c r="H9" s="51"/>
      <c r="I9" s="49">
        <v>112530</v>
      </c>
      <c r="J9" s="49" t="s">
        <v>32</v>
      </c>
      <c r="K9" s="50"/>
      <c r="M9" s="51">
        <v>54910</v>
      </c>
    </row>
    <row r="10" spans="1:13" ht="15.6" customHeight="1" x14ac:dyDescent="0.2">
      <c r="A10" s="269"/>
      <c r="B10" s="46" t="s">
        <v>33</v>
      </c>
      <c r="C10" s="47">
        <f>'[4]وضعیت مالی'!E7</f>
        <v>921516</v>
      </c>
      <c r="D10" s="47">
        <f>'[4]وضعیت مالی'!G7</f>
        <v>505769</v>
      </c>
      <c r="E10" s="48"/>
      <c r="F10" s="49">
        <v>46103</v>
      </c>
      <c r="G10" s="50" t="s">
        <v>34</v>
      </c>
      <c r="H10" s="51"/>
      <c r="I10" s="49">
        <v>30736</v>
      </c>
      <c r="J10" s="49" t="s">
        <v>34</v>
      </c>
      <c r="K10" s="50"/>
      <c r="M10" s="51">
        <v>46103</v>
      </c>
    </row>
    <row r="11" spans="1:13" ht="15.6" customHeight="1" x14ac:dyDescent="0.2">
      <c r="A11" s="269"/>
      <c r="B11" s="46" t="s">
        <v>35</v>
      </c>
      <c r="C11" s="47">
        <f>'[4]وضعیت مالی'!E9+'[4]وضعیت مالی'!E10-'[4]25'!E14-'[4]25'!E18</f>
        <v>793135</v>
      </c>
      <c r="D11" s="47">
        <v>382182</v>
      </c>
      <c r="E11" s="48"/>
      <c r="F11" s="53">
        <v>11838</v>
      </c>
      <c r="G11" s="49" t="s">
        <v>36</v>
      </c>
      <c r="H11" s="51"/>
      <c r="I11" s="49">
        <v>46103</v>
      </c>
      <c r="J11" s="49" t="s">
        <v>37</v>
      </c>
      <c r="K11" s="52"/>
      <c r="M11" s="51">
        <v>9238</v>
      </c>
    </row>
    <row r="12" spans="1:13" ht="15.6" customHeight="1" x14ac:dyDescent="0.2">
      <c r="A12" s="269"/>
      <c r="B12" s="46" t="s">
        <v>38</v>
      </c>
      <c r="C12" s="47">
        <f>'[4]وضعیت مالی'!E8</f>
        <v>3455282</v>
      </c>
      <c r="D12" s="47">
        <f>'[4]وضعیت مالی'!G8</f>
        <v>2448801</v>
      </c>
      <c r="E12" s="48"/>
      <c r="F12" s="49">
        <f>F8-F9-F10-F11</f>
        <v>582149</v>
      </c>
      <c r="G12" s="50" t="s">
        <v>39</v>
      </c>
      <c r="H12" s="51"/>
      <c r="I12" s="49">
        <f>I8-I9-I10-I11</f>
        <v>341191</v>
      </c>
      <c r="J12" s="49" t="s">
        <v>39</v>
      </c>
      <c r="K12" s="54"/>
      <c r="M12" s="55">
        <f>M8-M9-M10-M11</f>
        <v>515399</v>
      </c>
    </row>
    <row r="13" spans="1:13" ht="15.6" customHeight="1" x14ac:dyDescent="0.2">
      <c r="A13" s="269"/>
      <c r="B13" s="46" t="s">
        <v>40</v>
      </c>
      <c r="C13" s="47">
        <f>'[4]25'!E14+'[4]25'!E18</f>
        <v>198526</v>
      </c>
      <c r="D13" s="47">
        <v>0</v>
      </c>
      <c r="E13" s="55"/>
      <c r="F13" s="55"/>
      <c r="G13" s="34"/>
      <c r="H13" s="51"/>
      <c r="I13" s="49"/>
      <c r="J13" s="49"/>
      <c r="K13" s="54"/>
      <c r="M13" s="55"/>
    </row>
    <row r="14" spans="1:13" ht="15.6" customHeight="1" x14ac:dyDescent="0.2">
      <c r="A14" s="269"/>
      <c r="B14" s="46" t="s">
        <v>41</v>
      </c>
      <c r="C14" s="47">
        <f>'[4]وضعیت مالی'!E12+'[4]26-26-1'!F9</f>
        <v>2218811</v>
      </c>
      <c r="D14" s="47">
        <v>80591</v>
      </c>
      <c r="E14" s="55"/>
      <c r="F14" s="55"/>
      <c r="H14" s="51"/>
      <c r="I14" s="49">
        <v>64000</v>
      </c>
      <c r="J14" s="56" t="s">
        <v>42</v>
      </c>
      <c r="K14" s="52"/>
      <c r="M14" s="51"/>
    </row>
    <row r="15" spans="1:13" ht="15.6" customHeight="1" x14ac:dyDescent="0.2">
      <c r="A15" s="269"/>
      <c r="B15" s="46" t="s">
        <v>43</v>
      </c>
      <c r="C15" s="47">
        <f>'[4]وضعیت مالی'!E14</f>
        <v>2404706</v>
      </c>
      <c r="D15" s="47">
        <v>1101245</v>
      </c>
      <c r="E15" s="55"/>
      <c r="F15" s="55"/>
      <c r="H15" s="51"/>
      <c r="I15" s="49">
        <v>9238</v>
      </c>
      <c r="J15" s="49" t="s">
        <v>44</v>
      </c>
      <c r="K15" s="50"/>
      <c r="M15" s="29"/>
    </row>
    <row r="16" spans="1:13" ht="15.6" customHeight="1" x14ac:dyDescent="0.2">
      <c r="A16" s="269"/>
      <c r="B16" s="57" t="s">
        <v>45</v>
      </c>
      <c r="C16" s="58">
        <f>'[4]وضعیت مالی'!E16</f>
        <v>14961</v>
      </c>
      <c r="D16" s="58">
        <v>0</v>
      </c>
      <c r="E16" s="55"/>
      <c r="F16" s="55"/>
      <c r="H16" s="51"/>
      <c r="I16" s="55"/>
      <c r="J16" s="55"/>
      <c r="K16" s="34"/>
      <c r="M16" s="29"/>
    </row>
    <row r="17" spans="1:17" ht="15.75" customHeight="1" x14ac:dyDescent="0.2">
      <c r="A17" s="270"/>
      <c r="B17" s="59" t="s">
        <v>46</v>
      </c>
      <c r="C17" s="60">
        <f>SUM(C7:C16)</f>
        <v>27718175.736516003</v>
      </c>
      <c r="D17" s="60">
        <f>SUM(D7:D16)</f>
        <v>15362516</v>
      </c>
      <c r="E17" s="61">
        <f>C17-'[4]وضعیت مالی'!E25</f>
        <v>-27905</v>
      </c>
      <c r="F17" s="55"/>
      <c r="G17" s="51">
        <v>2218811</v>
      </c>
      <c r="H17" s="51"/>
      <c r="I17" s="55">
        <f>I12-I15-I15</f>
        <v>322715</v>
      </c>
      <c r="J17" s="55"/>
      <c r="K17" s="62"/>
      <c r="L17" s="34"/>
      <c r="M17" s="29"/>
      <c r="Q17" s="55"/>
    </row>
    <row r="18" spans="1:17" ht="15.6" customHeight="1" x14ac:dyDescent="0.2">
      <c r="A18" s="260" t="s">
        <v>47</v>
      </c>
      <c r="B18" s="42" t="s">
        <v>48</v>
      </c>
      <c r="C18" s="43">
        <f>'[4]وضعیت مالی'!M5</f>
        <v>262909</v>
      </c>
      <c r="D18" s="43">
        <f>'[4]وضعیت مالی'!O5</f>
        <v>138893</v>
      </c>
      <c r="E18" s="55"/>
      <c r="F18" s="55"/>
      <c r="I18" s="34"/>
      <c r="J18" s="34"/>
      <c r="K18" s="34"/>
      <c r="L18" s="34"/>
      <c r="Q18" s="55"/>
    </row>
    <row r="19" spans="1:17" ht="15.6" customHeight="1" x14ac:dyDescent="0.2">
      <c r="A19" s="261"/>
      <c r="B19" s="46" t="s">
        <v>49</v>
      </c>
      <c r="C19" s="47">
        <f>'[4]وضعیت مالی'!M6</f>
        <v>1818305</v>
      </c>
      <c r="D19" s="47">
        <f>'[4]وضعیت مالی'!O6</f>
        <v>1273578</v>
      </c>
      <c r="E19" s="55"/>
      <c r="F19" s="55"/>
      <c r="G19" s="51">
        <f>G17-C14</f>
        <v>0</v>
      </c>
      <c r="I19" s="55"/>
      <c r="J19" s="55"/>
      <c r="K19" s="34"/>
      <c r="L19" s="34"/>
      <c r="Q19" s="55"/>
    </row>
    <row r="20" spans="1:17" ht="15.6" customHeight="1" x14ac:dyDescent="0.2">
      <c r="A20" s="261"/>
      <c r="B20" s="46" t="s">
        <v>50</v>
      </c>
      <c r="C20" s="47">
        <f>'[4]وضعیت مالی'!M9</f>
        <v>1458951</v>
      </c>
      <c r="D20" s="47">
        <f>'[4]وضعیت مالی'!O9</f>
        <v>844392</v>
      </c>
      <c r="E20" s="55">
        <f>C23+C27</f>
        <v>10835721</v>
      </c>
      <c r="F20" s="55"/>
      <c r="I20" s="34"/>
      <c r="J20" s="34"/>
      <c r="K20" s="34"/>
      <c r="L20" s="34"/>
      <c r="Q20" s="63"/>
    </row>
    <row r="21" spans="1:17" ht="15.6" customHeight="1" x14ac:dyDescent="0.2">
      <c r="A21" s="261"/>
      <c r="B21" s="46" t="s">
        <v>51</v>
      </c>
      <c r="C21" s="47">
        <f>'[4]وضعیت مالی'!M7</f>
        <v>0</v>
      </c>
      <c r="D21" s="47">
        <f>'[4]وضعیت مالی'!O7</f>
        <v>0</v>
      </c>
      <c r="E21" s="55"/>
      <c r="F21" s="55"/>
      <c r="I21" s="34"/>
      <c r="J21" s="34"/>
      <c r="K21" s="34"/>
      <c r="L21" s="34"/>
    </row>
    <row r="22" spans="1:17" ht="15.6" customHeight="1" x14ac:dyDescent="0.2">
      <c r="A22" s="261"/>
      <c r="B22" s="46" t="s">
        <v>52</v>
      </c>
      <c r="C22" s="47">
        <f>'[4]وضعیت مالی'!M8</f>
        <v>17068</v>
      </c>
      <c r="D22" s="47">
        <f>'[4]وضعیت مالی'!O8</f>
        <v>344</v>
      </c>
      <c r="E22" s="55"/>
      <c r="F22" s="64"/>
      <c r="I22" s="34"/>
      <c r="J22" s="34"/>
      <c r="K22" s="34"/>
      <c r="L22" s="34"/>
    </row>
    <row r="23" spans="1:17" ht="15.6" customHeight="1" x14ac:dyDescent="0.2">
      <c r="A23" s="261"/>
      <c r="B23" s="46" t="s">
        <v>53</v>
      </c>
      <c r="C23" s="47">
        <f>'[4]وضعیت مالی'!M12+'[4]وضعیت مالی'!M13-C27</f>
        <v>10357735</v>
      </c>
      <c r="D23" s="47">
        <v>7070642</v>
      </c>
      <c r="E23" s="55"/>
      <c r="F23" s="55"/>
    </row>
    <row r="24" spans="1:17" ht="15.6" customHeight="1" x14ac:dyDescent="0.2">
      <c r="A24" s="261"/>
      <c r="B24" s="46" t="s">
        <v>54</v>
      </c>
      <c r="C24" s="47">
        <f>'[4]وضعیت مالی'!M10</f>
        <v>6004167</v>
      </c>
      <c r="D24" s="47">
        <f>'[4]وضعیت مالی'!O10</f>
        <v>2236280</v>
      </c>
      <c r="E24" s="55"/>
      <c r="F24" s="55"/>
    </row>
    <row r="25" spans="1:17" ht="15.6" customHeight="1" x14ac:dyDescent="0.2">
      <c r="A25" s="261"/>
      <c r="B25" s="46" t="s">
        <v>55</v>
      </c>
      <c r="C25" s="47">
        <f>'[4]وضعیت مالی'!M11</f>
        <v>258519</v>
      </c>
      <c r="D25" s="47">
        <v>288174</v>
      </c>
      <c r="E25" s="55"/>
      <c r="F25" s="55"/>
    </row>
    <row r="26" spans="1:17" ht="15.6" customHeight="1" x14ac:dyDescent="0.2">
      <c r="A26" s="261"/>
      <c r="B26" s="46" t="s">
        <v>56</v>
      </c>
      <c r="C26" s="47">
        <f>'[4]وضعیت مالی'!M14</f>
        <v>1810383</v>
      </c>
      <c r="D26" s="47">
        <v>1103128</v>
      </c>
      <c r="E26" s="55"/>
      <c r="F26" s="55">
        <v>665180</v>
      </c>
      <c r="G26" s="65">
        <v>230972</v>
      </c>
    </row>
    <row r="27" spans="1:17" ht="15.6" customHeight="1" x14ac:dyDescent="0.2">
      <c r="A27" s="261"/>
      <c r="B27" s="46" t="s">
        <v>57</v>
      </c>
      <c r="C27" s="47">
        <v>477986</v>
      </c>
      <c r="D27" s="47">
        <v>532178</v>
      </c>
      <c r="E27" s="55"/>
      <c r="F27" s="55"/>
    </row>
    <row r="28" spans="1:17" ht="15.6" customHeight="1" x14ac:dyDescent="0.2">
      <c r="A28" s="261"/>
      <c r="B28" s="46" t="s">
        <v>58</v>
      </c>
      <c r="C28" s="47">
        <f>'[4]وضعیت مالی'!M15</f>
        <v>192944</v>
      </c>
      <c r="D28" s="47">
        <f>'[4]وضعیت مالی'!O15</f>
        <v>130126</v>
      </c>
      <c r="E28" s="55"/>
      <c r="F28" s="55"/>
    </row>
    <row r="29" spans="1:17" ht="15.6" customHeight="1" x14ac:dyDescent="0.2">
      <c r="A29" s="261"/>
      <c r="B29" s="66" t="s">
        <v>59</v>
      </c>
      <c r="C29" s="67">
        <v>0</v>
      </c>
      <c r="D29" s="67">
        <v>0</v>
      </c>
      <c r="E29" s="55"/>
      <c r="F29" s="55"/>
    </row>
    <row r="30" spans="1:17" ht="15.75" customHeight="1" x14ac:dyDescent="0.2">
      <c r="A30" s="262"/>
      <c r="B30" s="59" t="s">
        <v>60</v>
      </c>
      <c r="C30" s="60">
        <f>SUM(C18:C29)</f>
        <v>22658967</v>
      </c>
      <c r="D30" s="60">
        <f>SUM(D18:D29)</f>
        <v>13617735</v>
      </c>
      <c r="E30" s="61"/>
      <c r="F30" s="55"/>
      <c r="G30" s="51"/>
    </row>
    <row r="31" spans="1:17" ht="15.75" customHeight="1" x14ac:dyDescent="0.2">
      <c r="A31" s="263" t="s">
        <v>61</v>
      </c>
      <c r="B31" s="263"/>
      <c r="C31" s="68">
        <v>7073169</v>
      </c>
      <c r="D31" s="68">
        <v>4019082</v>
      </c>
      <c r="E31" s="55"/>
      <c r="F31" s="55"/>
    </row>
    <row r="32" spans="1:17" ht="15.75" customHeight="1" x14ac:dyDescent="0.2">
      <c r="A32" s="263" t="s">
        <v>62</v>
      </c>
      <c r="B32" s="263"/>
      <c r="C32" s="68">
        <f>C17-C30+C31</f>
        <v>12132377.736516003</v>
      </c>
      <c r="D32" s="68">
        <f>D17-D30+D31</f>
        <v>5763863</v>
      </c>
      <c r="E32" s="55">
        <f>SUM(D7:D12)</f>
        <v>14180680</v>
      </c>
      <c r="F32" s="55"/>
      <c r="G32" s="51">
        <f>E32-D34</f>
        <v>-80591</v>
      </c>
    </row>
    <row r="33" spans="1:10" ht="3" customHeight="1" x14ac:dyDescent="0.2">
      <c r="A33" s="69"/>
      <c r="B33" s="69"/>
      <c r="C33" s="70"/>
      <c r="D33" s="70"/>
      <c r="E33" s="55"/>
      <c r="F33" s="55"/>
    </row>
    <row r="34" spans="1:10" ht="86.25" customHeight="1" x14ac:dyDescent="0.2">
      <c r="A34" s="264" t="s">
        <v>63</v>
      </c>
      <c r="B34" s="264"/>
      <c r="C34" s="68">
        <f>C7+C8+C9+C10+C11+C12+'[4]26-26-1'!F7+'[4]26-26-1'!F9</f>
        <v>24107958.736516003</v>
      </c>
      <c r="D34" s="68">
        <v>14261271</v>
      </c>
      <c r="E34" s="55">
        <f>D34-D17</f>
        <v>-1101245</v>
      </c>
      <c r="F34" s="55"/>
      <c r="G34" s="51">
        <v>13854677</v>
      </c>
      <c r="I34" s="71">
        <f>C7+C8+C9+C10+C11+C12+'[4]26-26-1'!F9</f>
        <v>24107958.736516003</v>
      </c>
      <c r="J34" s="72">
        <f>C17-I34</f>
        <v>3610217</v>
      </c>
    </row>
    <row r="35" spans="1:10" ht="48.75" customHeight="1" x14ac:dyDescent="0.2">
      <c r="A35" s="264" t="s">
        <v>64</v>
      </c>
      <c r="B35" s="264"/>
      <c r="C35" s="68">
        <f>SUM(C18:C20)+C24</f>
        <v>9544332</v>
      </c>
      <c r="D35" s="68">
        <f>SUM(D18:D20)+D24</f>
        <v>4493143</v>
      </c>
      <c r="E35" s="55"/>
      <c r="F35" s="55"/>
      <c r="G35" s="51">
        <f>G34-D34</f>
        <v>-406594</v>
      </c>
    </row>
    <row r="36" spans="1:10" ht="21" customHeight="1" x14ac:dyDescent="0.2">
      <c r="A36" s="265" t="s">
        <v>65</v>
      </c>
      <c r="B36" s="266"/>
      <c r="C36" s="73">
        <f>+C35-C34</f>
        <v>-14563626.736516003</v>
      </c>
      <c r="D36" s="73">
        <f>+D35-D34</f>
        <v>-9768128</v>
      </c>
      <c r="E36" s="74"/>
      <c r="F36" s="75"/>
    </row>
    <row r="37" spans="1:10" ht="3" customHeight="1" x14ac:dyDescent="0.2">
      <c r="A37" s="76"/>
      <c r="B37" s="76"/>
      <c r="C37" s="77"/>
      <c r="D37" s="77"/>
      <c r="E37" s="74"/>
      <c r="F37" s="75"/>
    </row>
    <row r="38" spans="1:10" ht="68.25" customHeight="1" x14ac:dyDescent="0.2">
      <c r="A38" s="258" t="s">
        <v>66</v>
      </c>
      <c r="B38" s="258"/>
      <c r="C38" s="258"/>
      <c r="D38" s="258"/>
      <c r="E38" s="78"/>
      <c r="F38" s="34"/>
    </row>
    <row r="39" spans="1:10" ht="2.25" customHeight="1" x14ac:dyDescent="0.2">
      <c r="A39" s="79"/>
      <c r="B39" s="79"/>
      <c r="C39" s="79"/>
      <c r="D39" s="79"/>
      <c r="E39" s="78"/>
      <c r="F39" s="34"/>
    </row>
    <row r="40" spans="1:10" ht="21.75" customHeight="1" x14ac:dyDescent="0.2">
      <c r="A40" s="259">
        <v>6</v>
      </c>
      <c r="B40" s="259"/>
      <c r="C40" s="259"/>
      <c r="D40" s="259"/>
    </row>
  </sheetData>
  <mergeCells count="15">
    <mergeCell ref="K6:K7"/>
    <mergeCell ref="A7:A17"/>
    <mergeCell ref="A2:D2"/>
    <mergeCell ref="A4:B4"/>
    <mergeCell ref="C4:D5"/>
    <mergeCell ref="F6:G7"/>
    <mergeCell ref="I6:I7"/>
    <mergeCell ref="A38:D38"/>
    <mergeCell ref="A40:D40"/>
    <mergeCell ref="A18:A30"/>
    <mergeCell ref="A31:B31"/>
    <mergeCell ref="A32:B32"/>
    <mergeCell ref="A34:B34"/>
    <mergeCell ref="A35:B35"/>
    <mergeCell ref="A36:B36"/>
  </mergeCells>
  <printOptions horizontalCentered="1"/>
  <pageMargins left="0.59055118110236204" right="0.59055118110236204" top="1.37795275590551" bottom="0.196850393700787" header="0.59055118110236204" footer="0"/>
  <pageSetup paperSize="9" fitToWidth="0" fitToHeight="0" orientation="portrait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9"/>
  <sheetViews>
    <sheetView rightToLeft="1" tabSelected="1" view="pageBreakPreview" zoomScale="85" zoomScaleNormal="85" zoomScaleSheetLayoutView="85" workbookViewId="0">
      <selection activeCell="A9" sqref="A9:E26"/>
    </sheetView>
  </sheetViews>
  <sheetFormatPr defaultColWidth="9" defaultRowHeight="18" customHeight="1" x14ac:dyDescent="0.5"/>
  <cols>
    <col min="1" max="1" width="9" style="80" customWidth="1"/>
    <col min="2" max="2" width="6.625" style="80" customWidth="1"/>
    <col min="3" max="3" width="13.125" style="80" customWidth="1"/>
    <col min="4" max="4" width="28.625" style="80" customWidth="1"/>
    <col min="5" max="6" width="16.625" style="80" customWidth="1"/>
    <col min="7" max="7" width="18.625" style="81" customWidth="1"/>
    <col min="8" max="8" width="23.25" style="80" customWidth="1"/>
    <col min="9" max="9" width="15.375" style="80" customWidth="1"/>
    <col min="10" max="10" width="16.75" style="80" bestFit="1" customWidth="1"/>
    <col min="11" max="11" width="14.375" style="80" bestFit="1" customWidth="1"/>
    <col min="12" max="16384" width="9" style="80"/>
  </cols>
  <sheetData>
    <row r="1" spans="1:11" ht="24.75" customHeight="1" x14ac:dyDescent="0.5"/>
    <row r="2" spans="1:11" ht="20.100000000000001" customHeight="1" x14ac:dyDescent="0.5">
      <c r="A2" s="282" t="s">
        <v>67</v>
      </c>
      <c r="B2" s="282"/>
      <c r="C2" s="282"/>
      <c r="D2" s="282"/>
      <c r="E2" s="282"/>
      <c r="F2" s="282"/>
      <c r="G2" s="282"/>
      <c r="H2" s="282"/>
    </row>
    <row r="3" spans="1:11" ht="5.0999999999999996" customHeight="1" x14ac:dyDescent="0.5">
      <c r="A3" s="82"/>
      <c r="B3" s="82"/>
      <c r="C3" s="82"/>
      <c r="D3" s="82"/>
      <c r="E3" s="82"/>
      <c r="F3" s="82"/>
      <c r="G3" s="82"/>
      <c r="H3" s="82"/>
    </row>
    <row r="4" spans="1:11" ht="20.100000000000001" customHeight="1" x14ac:dyDescent="0.5">
      <c r="A4" s="283" t="s">
        <v>68</v>
      </c>
      <c r="B4" s="283"/>
      <c r="C4" s="283"/>
      <c r="D4" s="283"/>
      <c r="E4" s="283"/>
      <c r="F4" s="283"/>
      <c r="G4" s="83"/>
      <c r="H4" s="273" t="s">
        <v>69</v>
      </c>
    </row>
    <row r="5" spans="1:11" ht="5.0999999999999996" customHeight="1" x14ac:dyDescent="0.5">
      <c r="A5" s="35"/>
      <c r="B5" s="35"/>
      <c r="C5" s="35"/>
      <c r="D5" s="35"/>
      <c r="E5" s="35"/>
      <c r="F5" s="35"/>
      <c r="G5" s="35"/>
      <c r="H5" s="273"/>
    </row>
    <row r="6" spans="1:11" ht="20.100000000000001" customHeight="1" x14ac:dyDescent="0.5">
      <c r="A6" s="284" t="s">
        <v>70</v>
      </c>
      <c r="B6" s="285" t="s">
        <v>71</v>
      </c>
      <c r="C6" s="285"/>
      <c r="D6" s="285"/>
      <c r="E6" s="285"/>
      <c r="F6" s="285"/>
      <c r="G6" s="285"/>
      <c r="H6" s="285"/>
    </row>
    <row r="7" spans="1:11" ht="15" customHeight="1" x14ac:dyDescent="0.5">
      <c r="A7" s="284"/>
      <c r="B7" s="284" t="s">
        <v>72</v>
      </c>
      <c r="C7" s="284"/>
      <c r="D7" s="284" t="s">
        <v>73</v>
      </c>
      <c r="E7" s="84" t="s">
        <v>74</v>
      </c>
      <c r="F7" s="85" t="s">
        <v>75</v>
      </c>
      <c r="G7" s="84" t="s">
        <v>76</v>
      </c>
      <c r="H7" s="84" t="s">
        <v>77</v>
      </c>
    </row>
    <row r="8" spans="1:11" ht="30" customHeight="1" x14ac:dyDescent="0.5">
      <c r="A8" s="284"/>
      <c r="B8" s="284"/>
      <c r="C8" s="284"/>
      <c r="D8" s="284"/>
      <c r="E8" s="86" t="s">
        <v>78</v>
      </c>
      <c r="F8" s="87" t="s">
        <v>79</v>
      </c>
      <c r="G8" s="88" t="s">
        <v>80</v>
      </c>
      <c r="H8" s="88" t="s">
        <v>81</v>
      </c>
    </row>
    <row r="9" spans="1:11" ht="17.45" customHeight="1" x14ac:dyDescent="0.5">
      <c r="A9" s="280" t="s">
        <v>82</v>
      </c>
      <c r="B9" s="276" t="s">
        <v>83</v>
      </c>
      <c r="C9" s="276"/>
      <c r="D9" s="89" t="s">
        <v>84</v>
      </c>
      <c r="E9" s="90">
        <f>Sheet5!G13</f>
        <v>289446</v>
      </c>
      <c r="F9" s="91">
        <v>30.2</v>
      </c>
      <c r="G9" s="277">
        <f>IF((E9*F9)&gt;=(E10*F10),E9*F9/100,E10*F10/100)</f>
        <v>103614.14700000001</v>
      </c>
      <c r="H9" s="277">
        <f>G9^2</f>
        <v>10735891458.537611</v>
      </c>
      <c r="J9" s="92">
        <f>E10/E9</f>
        <v>0.43708671047449266</v>
      </c>
    </row>
    <row r="10" spans="1:11" ht="17.45" customHeight="1" x14ac:dyDescent="0.5">
      <c r="A10" s="280"/>
      <c r="B10" s="276"/>
      <c r="C10" s="276"/>
      <c r="D10" s="93" t="s">
        <v>85</v>
      </c>
      <c r="E10" s="94">
        <f>Sheet5!M13</f>
        <v>126513</v>
      </c>
      <c r="F10" s="95">
        <v>81.900000000000006</v>
      </c>
      <c r="G10" s="277"/>
      <c r="H10" s="277"/>
      <c r="K10" s="96"/>
    </row>
    <row r="11" spans="1:11" ht="17.45" customHeight="1" x14ac:dyDescent="0.5">
      <c r="A11" s="280"/>
      <c r="B11" s="276" t="s">
        <v>86</v>
      </c>
      <c r="C11" s="276"/>
      <c r="D11" s="97" t="s">
        <v>84</v>
      </c>
      <c r="E11" s="43">
        <f>Sheet5!G14</f>
        <v>98061</v>
      </c>
      <c r="F11" s="98">
        <v>31.1</v>
      </c>
      <c r="G11" s="277">
        <f>IF((E11*F11)&gt;=(E12*F12),E11*F11/100,E12*F12/100)</f>
        <v>30496.971000000001</v>
      </c>
      <c r="H11" s="277">
        <f>G11^2</f>
        <v>930065240.17484105</v>
      </c>
    </row>
    <row r="12" spans="1:11" ht="17.45" customHeight="1" x14ac:dyDescent="0.5">
      <c r="A12" s="280"/>
      <c r="B12" s="276"/>
      <c r="C12" s="276"/>
      <c r="D12" s="99" t="s">
        <v>85</v>
      </c>
      <c r="E12" s="100">
        <f>Sheet5!M14</f>
        <v>12612</v>
      </c>
      <c r="F12" s="101">
        <v>112.2</v>
      </c>
      <c r="G12" s="277"/>
      <c r="H12" s="277"/>
      <c r="J12" s="102">
        <f>G9/E9</f>
        <v>0.3579740158786095</v>
      </c>
    </row>
    <row r="13" spans="1:11" ht="17.45" customHeight="1" x14ac:dyDescent="0.5">
      <c r="A13" s="280"/>
      <c r="B13" s="276" t="s">
        <v>87</v>
      </c>
      <c r="C13" s="276"/>
      <c r="D13" s="89" t="s">
        <v>84</v>
      </c>
      <c r="E13" s="90">
        <f>Sheet5!G15</f>
        <v>86927</v>
      </c>
      <c r="F13" s="91">
        <v>49.6</v>
      </c>
      <c r="G13" s="277">
        <f>IF((E13*F13)&gt;=(E14*F14),E13*F13/100,E14*F14/100)</f>
        <v>43115.792000000001</v>
      </c>
      <c r="H13" s="277">
        <f>G13^2</f>
        <v>1858971519.7872641</v>
      </c>
    </row>
    <row r="14" spans="1:11" ht="17.45" customHeight="1" x14ac:dyDescent="0.5">
      <c r="A14" s="280"/>
      <c r="B14" s="276"/>
      <c r="C14" s="276"/>
      <c r="D14" s="93" t="s">
        <v>85</v>
      </c>
      <c r="E14" s="94">
        <f>Sheet5!M15</f>
        <v>11415</v>
      </c>
      <c r="F14" s="95">
        <v>118.3</v>
      </c>
      <c r="G14" s="277"/>
      <c r="H14" s="277"/>
    </row>
    <row r="15" spans="1:11" ht="17.45" customHeight="1" x14ac:dyDescent="0.5">
      <c r="A15" s="280"/>
      <c r="B15" s="281" t="s">
        <v>88</v>
      </c>
      <c r="C15" s="276" t="s">
        <v>89</v>
      </c>
      <c r="D15" s="97" t="s">
        <v>84</v>
      </c>
      <c r="E15" s="43">
        <f>Sheet5!G16</f>
        <v>354100</v>
      </c>
      <c r="F15" s="98">
        <v>52</v>
      </c>
      <c r="G15" s="277">
        <f>IF((E15*F15)&gt;=(E16*F16),E15*F15/100,E16*F16/100)</f>
        <v>331141.95899999997</v>
      </c>
      <c r="H15" s="277">
        <f>G15^2</f>
        <v>109654997010.35767</v>
      </c>
    </row>
    <row r="16" spans="1:11" ht="17.45" customHeight="1" x14ac:dyDescent="0.5">
      <c r="A16" s="280"/>
      <c r="B16" s="281"/>
      <c r="C16" s="276"/>
      <c r="D16" s="99" t="s">
        <v>85</v>
      </c>
      <c r="E16" s="103">
        <f>Sheet5!M16</f>
        <v>289713</v>
      </c>
      <c r="F16" s="104">
        <v>114.3</v>
      </c>
      <c r="G16" s="277"/>
      <c r="H16" s="277"/>
    </row>
    <row r="17" spans="1:8" ht="17.45" customHeight="1" x14ac:dyDescent="0.5">
      <c r="A17" s="280"/>
      <c r="B17" s="281"/>
      <c r="C17" s="276" t="s">
        <v>90</v>
      </c>
      <c r="D17" s="89" t="s">
        <v>84</v>
      </c>
      <c r="E17" s="90">
        <f>Sheet5!G17</f>
        <v>484555</v>
      </c>
      <c r="F17" s="91">
        <v>95</v>
      </c>
      <c r="G17" s="277">
        <f>IF((E17*F17)&gt;=(E18*F18),E17*F17/100,E18*F18/100)</f>
        <v>460327.25</v>
      </c>
      <c r="H17" s="277">
        <f>G17^2</f>
        <v>211901177092.5625</v>
      </c>
    </row>
    <row r="18" spans="1:8" ht="17.45" customHeight="1" x14ac:dyDescent="0.5">
      <c r="A18" s="280"/>
      <c r="B18" s="281"/>
      <c r="C18" s="276"/>
      <c r="D18" s="93" t="s">
        <v>85</v>
      </c>
      <c r="E18" s="94">
        <f>Sheet5!M17</f>
        <v>214387</v>
      </c>
      <c r="F18" s="95">
        <v>139.1</v>
      </c>
      <c r="G18" s="277"/>
      <c r="H18" s="277"/>
    </row>
    <row r="19" spans="1:8" ht="17.45" customHeight="1" x14ac:dyDescent="0.5">
      <c r="A19" s="280"/>
      <c r="B19" s="281"/>
      <c r="C19" s="276" t="s">
        <v>91</v>
      </c>
      <c r="D19" s="97" t="s">
        <v>84</v>
      </c>
      <c r="E19" s="43">
        <f>Sheet5!G18</f>
        <v>2672585</v>
      </c>
      <c r="F19" s="98">
        <v>127.1</v>
      </c>
      <c r="G19" s="277">
        <f>IF((E19*F19)&gt;=(E20*F20),E19*F19/100,E20*F20/100)</f>
        <v>7413304.2489999998</v>
      </c>
      <c r="H19" s="277">
        <f>G19^2</f>
        <v>54957079888241.453</v>
      </c>
    </row>
    <row r="20" spans="1:8" ht="17.45" customHeight="1" x14ac:dyDescent="0.5">
      <c r="A20" s="280"/>
      <c r="B20" s="281"/>
      <c r="C20" s="276"/>
      <c r="D20" s="99" t="s">
        <v>85</v>
      </c>
      <c r="E20" s="103">
        <f>Sheet5!M18</f>
        <v>5878909</v>
      </c>
      <c r="F20" s="104">
        <v>126.1</v>
      </c>
      <c r="G20" s="277"/>
      <c r="H20" s="277"/>
    </row>
    <row r="21" spans="1:8" ht="17.45" customHeight="1" x14ac:dyDescent="0.5">
      <c r="A21" s="280"/>
      <c r="B21" s="276" t="s">
        <v>92</v>
      </c>
      <c r="C21" s="276"/>
      <c r="D21" s="89" t="s">
        <v>84</v>
      </c>
      <c r="E21" s="90">
        <f>Sheet5!G19</f>
        <v>1613241</v>
      </c>
      <c r="F21" s="91">
        <v>42.8</v>
      </c>
      <c r="G21" s="277">
        <f>IF((E21*F21)&gt;=(E22*F22),E21*F21/100,E22*F22/100)</f>
        <v>690467.14799999993</v>
      </c>
      <c r="H21" s="277">
        <f>G21^2</f>
        <v>476744882467.25378</v>
      </c>
    </row>
    <row r="22" spans="1:8" ht="17.45" customHeight="1" x14ac:dyDescent="0.5">
      <c r="A22" s="280"/>
      <c r="B22" s="276"/>
      <c r="C22" s="276"/>
      <c r="D22" s="93" t="s">
        <v>85</v>
      </c>
      <c r="E22" s="94">
        <f>Sheet5!M19</f>
        <v>910646</v>
      </c>
      <c r="F22" s="95">
        <v>56.8</v>
      </c>
      <c r="G22" s="277"/>
      <c r="H22" s="277"/>
    </row>
    <row r="23" spans="1:8" ht="17.45" customHeight="1" x14ac:dyDescent="0.5">
      <c r="A23" s="280"/>
      <c r="B23" s="276" t="s">
        <v>93</v>
      </c>
      <c r="C23" s="276"/>
      <c r="D23" s="97" t="s">
        <v>84</v>
      </c>
      <c r="E23" s="43">
        <f>Sheet5!G20</f>
        <v>5592566</v>
      </c>
      <c r="F23" s="98">
        <v>108.2</v>
      </c>
      <c r="G23" s="277">
        <f>IF((E23*F23)&gt;=(E24*F24),E23*F23/100,E24*F24/100)</f>
        <v>6051156.4120000005</v>
      </c>
      <c r="H23" s="277">
        <f>G23^2</f>
        <v>36616493922488.719</v>
      </c>
    </row>
    <row r="24" spans="1:8" ht="17.45" customHeight="1" x14ac:dyDescent="0.5">
      <c r="A24" s="280"/>
      <c r="B24" s="276"/>
      <c r="C24" s="276"/>
      <c r="D24" s="99" t="s">
        <v>85</v>
      </c>
      <c r="E24" s="103">
        <f>Sheet5!M20</f>
        <v>4689379</v>
      </c>
      <c r="F24" s="104">
        <v>107.1</v>
      </c>
      <c r="G24" s="277"/>
      <c r="H24" s="277"/>
    </row>
    <row r="25" spans="1:8" ht="17.45" customHeight="1" x14ac:dyDescent="0.5">
      <c r="A25" s="280"/>
      <c r="B25" s="276" t="s">
        <v>94</v>
      </c>
      <c r="C25" s="276"/>
      <c r="D25" s="89" t="s">
        <v>84</v>
      </c>
      <c r="E25" s="90">
        <f>Sheet5!G21</f>
        <v>11970</v>
      </c>
      <c r="F25" s="91">
        <v>99.1</v>
      </c>
      <c r="G25" s="277">
        <f>IF((E25*F25)&gt;=(E26*F26),E25*F25/100,E26*F26/100)</f>
        <v>11862.27</v>
      </c>
      <c r="H25" s="277">
        <f>G25^2</f>
        <v>140713449.55290002</v>
      </c>
    </row>
    <row r="26" spans="1:8" ht="17.45" customHeight="1" x14ac:dyDescent="0.5">
      <c r="A26" s="280"/>
      <c r="B26" s="276"/>
      <c r="C26" s="276"/>
      <c r="D26" s="93" t="s">
        <v>85</v>
      </c>
      <c r="E26" s="105">
        <f>Sheet5!M21</f>
        <v>2600</v>
      </c>
      <c r="F26" s="106">
        <v>116.1</v>
      </c>
      <c r="G26" s="277"/>
      <c r="H26" s="277"/>
    </row>
    <row r="27" spans="1:8" ht="20.100000000000001" customHeight="1" x14ac:dyDescent="0.5">
      <c r="A27" s="32"/>
      <c r="B27" s="32"/>
      <c r="C27" s="32"/>
      <c r="D27" s="32"/>
      <c r="E27" s="107"/>
      <c r="F27" s="278" t="s">
        <v>95</v>
      </c>
      <c r="G27" s="278"/>
      <c r="H27" s="108">
        <f>SUM(H9:H25)</f>
        <v>92385540508968.391</v>
      </c>
    </row>
    <row r="28" spans="1:8" ht="6.75" customHeight="1" x14ac:dyDescent="0.5">
      <c r="A28" s="32"/>
      <c r="B28" s="32"/>
      <c r="C28" s="32"/>
      <c r="D28" s="32"/>
      <c r="E28" s="32"/>
      <c r="F28" s="109"/>
      <c r="G28" s="109"/>
      <c r="H28" s="109"/>
    </row>
    <row r="29" spans="1:8" ht="18" customHeight="1" x14ac:dyDescent="0.5">
      <c r="A29" s="279">
        <v>7</v>
      </c>
      <c r="B29" s="279"/>
      <c r="C29" s="279"/>
      <c r="D29" s="279"/>
      <c r="E29" s="279"/>
      <c r="F29" s="279"/>
      <c r="G29" s="279"/>
      <c r="H29" s="279"/>
    </row>
  </sheetData>
  <protectedRanges>
    <protectedRange password="CC03" sqref="F11" name="Range3_1"/>
    <protectedRange password="CC03" sqref="F13" name="Range3_2"/>
    <protectedRange password="CC03" sqref="F15" name="Range3_3"/>
    <protectedRange password="CC03" sqref="F17" name="Range3_4"/>
    <protectedRange password="CC03" sqref="F19" name="Range3_5"/>
    <protectedRange password="CC03" sqref="F21" name="Range3_6"/>
    <protectedRange password="CC03" sqref="F23" name="Range3_7"/>
    <protectedRange password="CC03" sqref="F25" name="Range3_8"/>
  </protectedRanges>
  <mergeCells count="38">
    <mergeCell ref="A2:H2"/>
    <mergeCell ref="A4:F4"/>
    <mergeCell ref="H4:H5"/>
    <mergeCell ref="A6:A8"/>
    <mergeCell ref="B6:H6"/>
    <mergeCell ref="B7:C8"/>
    <mergeCell ref="D7:D8"/>
    <mergeCell ref="B15:B20"/>
    <mergeCell ref="C15:C16"/>
    <mergeCell ref="G15:G16"/>
    <mergeCell ref="H15:H16"/>
    <mergeCell ref="C17:C18"/>
    <mergeCell ref="G17:G18"/>
    <mergeCell ref="H17:H18"/>
    <mergeCell ref="C19:C20"/>
    <mergeCell ref="G19:G20"/>
    <mergeCell ref="H19:H20"/>
    <mergeCell ref="G21:G22"/>
    <mergeCell ref="H21:H22"/>
    <mergeCell ref="B23:C24"/>
    <mergeCell ref="G23:G24"/>
    <mergeCell ref="H23:H24"/>
    <mergeCell ref="B25:C26"/>
    <mergeCell ref="G25:G26"/>
    <mergeCell ref="H25:H26"/>
    <mergeCell ref="F27:G27"/>
    <mergeCell ref="A29:H29"/>
    <mergeCell ref="A9:A26"/>
    <mergeCell ref="B9:C10"/>
    <mergeCell ref="G9:G10"/>
    <mergeCell ref="H9:H10"/>
    <mergeCell ref="B11:C12"/>
    <mergeCell ref="G11:G12"/>
    <mergeCell ref="H11:H12"/>
    <mergeCell ref="B13:C14"/>
    <mergeCell ref="G13:G14"/>
    <mergeCell ref="H13:H14"/>
    <mergeCell ref="B21:C22"/>
  </mergeCells>
  <printOptions horizontalCentered="1"/>
  <pageMargins left="0.59055118110236204" right="0.59055118110236204" top="1.37795275590551" bottom="0.196850393700787" header="0.59055118110236204" footer="0"/>
  <pageSetup paperSize="9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31"/>
  <sheetViews>
    <sheetView rightToLeft="1" view="pageBreakPreview" zoomScaleNormal="85" zoomScaleSheetLayoutView="100" workbookViewId="0">
      <selection activeCell="A7" sqref="A7:E24"/>
    </sheetView>
  </sheetViews>
  <sheetFormatPr defaultColWidth="9" defaultRowHeight="18" customHeight="1" x14ac:dyDescent="0.2"/>
  <cols>
    <col min="1" max="1" width="9" style="29" customWidth="1"/>
    <col min="2" max="2" width="6.625" style="29" customWidth="1"/>
    <col min="3" max="3" width="15.875" style="29" customWidth="1"/>
    <col min="4" max="4" width="26.125" style="29" customWidth="1"/>
    <col min="5" max="6" width="16.625" style="29" customWidth="1"/>
    <col min="7" max="7" width="18.625" style="29" customWidth="1"/>
    <col min="8" max="8" width="23.25" style="29" customWidth="1"/>
    <col min="9" max="16384" width="9" style="29"/>
  </cols>
  <sheetData>
    <row r="1" spans="1:8" ht="17.25" customHeight="1" x14ac:dyDescent="0.2"/>
    <row r="2" spans="1:8" ht="15" customHeight="1" x14ac:dyDescent="0.4">
      <c r="H2" s="110" t="s">
        <v>69</v>
      </c>
    </row>
    <row r="3" spans="1:8" ht="20.100000000000001" customHeight="1" x14ac:dyDescent="0.2">
      <c r="A3" s="298" t="s">
        <v>70</v>
      </c>
      <c r="B3" s="301" t="s">
        <v>71</v>
      </c>
      <c r="C3" s="302"/>
      <c r="D3" s="302"/>
      <c r="E3" s="302"/>
      <c r="F3" s="302"/>
      <c r="G3" s="302"/>
      <c r="H3" s="303"/>
    </row>
    <row r="4" spans="1:8" ht="15" customHeight="1" x14ac:dyDescent="0.2">
      <c r="A4" s="299"/>
      <c r="B4" s="304" t="s">
        <v>72</v>
      </c>
      <c r="C4" s="305"/>
      <c r="D4" s="298" t="s">
        <v>73</v>
      </c>
      <c r="E4" s="84" t="s">
        <v>74</v>
      </c>
      <c r="F4" s="84" t="s">
        <v>75</v>
      </c>
      <c r="G4" s="84" t="s">
        <v>76</v>
      </c>
      <c r="H4" s="84" t="s">
        <v>77</v>
      </c>
    </row>
    <row r="5" spans="1:8" ht="38.25" customHeight="1" x14ac:dyDescent="0.2">
      <c r="A5" s="300"/>
      <c r="B5" s="306"/>
      <c r="C5" s="307"/>
      <c r="D5" s="300"/>
      <c r="E5" s="86" t="s">
        <v>78</v>
      </c>
      <c r="F5" s="39" t="s">
        <v>79</v>
      </c>
      <c r="G5" s="111" t="s">
        <v>80</v>
      </c>
      <c r="H5" s="88" t="s">
        <v>81</v>
      </c>
    </row>
    <row r="6" spans="1:8" ht="20.100000000000001" customHeight="1" x14ac:dyDescent="0.2">
      <c r="A6" s="112"/>
      <c r="B6" s="112"/>
      <c r="C6" s="112"/>
      <c r="D6" s="112"/>
      <c r="E6" s="112"/>
      <c r="F6" s="308" t="s">
        <v>96</v>
      </c>
      <c r="G6" s="308"/>
      <c r="H6" s="113">
        <f>'محاسبه ریسک بیمه گری(1)'!H27</f>
        <v>92385540508968.391</v>
      </c>
    </row>
    <row r="7" spans="1:8" ht="17.45" customHeight="1" x14ac:dyDescent="0.2">
      <c r="A7" s="309" t="s">
        <v>82</v>
      </c>
      <c r="B7" s="288" t="s">
        <v>97</v>
      </c>
      <c r="C7" s="288"/>
      <c r="D7" s="89" t="s">
        <v>84</v>
      </c>
      <c r="E7" s="114">
        <f>Sheet5!G22</f>
        <v>44549</v>
      </c>
      <c r="F7" s="115">
        <v>99.2</v>
      </c>
      <c r="G7" s="292">
        <f>IF((E7*F7)&gt;=(E8*F8),E7*F7/100,E8*F8/100)</f>
        <v>44192.608</v>
      </c>
      <c r="H7" s="292">
        <f>G7^2</f>
        <v>1952986601.8416641</v>
      </c>
    </row>
    <row r="8" spans="1:8" ht="17.45" customHeight="1" x14ac:dyDescent="0.2">
      <c r="A8" s="310"/>
      <c r="B8" s="289"/>
      <c r="C8" s="289"/>
      <c r="D8" s="93" t="s">
        <v>85</v>
      </c>
      <c r="E8" s="116">
        <f>Sheet5!M22</f>
        <v>8113</v>
      </c>
      <c r="F8" s="117">
        <v>249.5</v>
      </c>
      <c r="G8" s="293"/>
      <c r="H8" s="293"/>
    </row>
    <row r="9" spans="1:8" ht="17.45" customHeight="1" x14ac:dyDescent="0.2">
      <c r="A9" s="310"/>
      <c r="B9" s="312" t="s">
        <v>98</v>
      </c>
      <c r="C9" s="312"/>
      <c r="D9" s="97" t="s">
        <v>84</v>
      </c>
      <c r="E9" s="118">
        <f>Sheet5!G23</f>
        <v>23048</v>
      </c>
      <c r="F9" s="119">
        <v>40.200000000000003</v>
      </c>
      <c r="G9" s="290">
        <f>IF((E9*F9)&gt;=(E10*F10),E9*F9/100,E10*F10/100)</f>
        <v>137824.576</v>
      </c>
      <c r="H9" s="290">
        <f>G9^2</f>
        <v>18995613749.579777</v>
      </c>
    </row>
    <row r="10" spans="1:8" ht="17.45" customHeight="1" x14ac:dyDescent="0.2">
      <c r="A10" s="310"/>
      <c r="B10" s="297"/>
      <c r="C10" s="297"/>
      <c r="D10" s="99" t="s">
        <v>85</v>
      </c>
      <c r="E10" s="120">
        <f>Sheet5!M23</f>
        <v>131512</v>
      </c>
      <c r="F10" s="121">
        <v>104.8</v>
      </c>
      <c r="G10" s="291"/>
      <c r="H10" s="291"/>
    </row>
    <row r="11" spans="1:8" ht="17.45" customHeight="1" x14ac:dyDescent="0.2">
      <c r="A11" s="310"/>
      <c r="B11" s="288" t="s">
        <v>99</v>
      </c>
      <c r="C11" s="288"/>
      <c r="D11" s="89" t="s">
        <v>84</v>
      </c>
      <c r="E11" s="114">
        <f>Sheet5!G24</f>
        <v>8732</v>
      </c>
      <c r="F11" s="115">
        <v>69.400000000000006</v>
      </c>
      <c r="G11" s="292">
        <f>IF((E11*F11)&gt;=(E12*F12),E11*F11/100,E12*F12/100)</f>
        <v>6060.0080000000007</v>
      </c>
      <c r="H11" s="292">
        <f>G11^2</f>
        <v>36723696.960064009</v>
      </c>
    </row>
    <row r="12" spans="1:8" ht="17.45" customHeight="1" x14ac:dyDescent="0.2">
      <c r="A12" s="310"/>
      <c r="B12" s="289"/>
      <c r="C12" s="289"/>
      <c r="D12" s="93" t="s">
        <v>85</v>
      </c>
      <c r="E12" s="116">
        <f>Sheet5!M24</f>
        <v>-787</v>
      </c>
      <c r="F12" s="117">
        <v>254</v>
      </c>
      <c r="G12" s="293"/>
      <c r="H12" s="293"/>
    </row>
    <row r="13" spans="1:8" ht="17.45" customHeight="1" x14ac:dyDescent="0.2">
      <c r="A13" s="310"/>
      <c r="B13" s="288" t="s">
        <v>100</v>
      </c>
      <c r="C13" s="288"/>
      <c r="D13" s="89" t="s">
        <v>84</v>
      </c>
      <c r="E13" s="114">
        <f>Sheet5!G25</f>
        <v>554067</v>
      </c>
      <c r="F13" s="115">
        <v>36.9</v>
      </c>
      <c r="G13" s="292">
        <f>IF((E13*F13)&gt;=(E14*F14),E13*F13/100,E14*F14/100)</f>
        <v>213448.32599999997</v>
      </c>
      <c r="H13" s="292">
        <f>G13^2</f>
        <v>45560187872.202263</v>
      </c>
    </row>
    <row r="14" spans="1:8" ht="17.45" customHeight="1" x14ac:dyDescent="0.2">
      <c r="A14" s="310"/>
      <c r="B14" s="289"/>
      <c r="C14" s="289"/>
      <c r="D14" s="93" t="s">
        <v>85</v>
      </c>
      <c r="E14" s="116">
        <f>Sheet5!M25</f>
        <v>356937</v>
      </c>
      <c r="F14" s="117">
        <v>59.8</v>
      </c>
      <c r="G14" s="293"/>
      <c r="H14" s="293"/>
    </row>
    <row r="15" spans="1:8" ht="17.45" customHeight="1" x14ac:dyDescent="0.2">
      <c r="A15" s="310"/>
      <c r="B15" s="288" t="s">
        <v>101</v>
      </c>
      <c r="C15" s="288"/>
      <c r="D15" s="89" t="s">
        <v>84</v>
      </c>
      <c r="E15" s="114">
        <f>Sheet5!G26</f>
        <v>215332</v>
      </c>
      <c r="F15" s="115">
        <v>112.9</v>
      </c>
      <c r="G15" s="292">
        <f>IF((E15*F15)&gt;=(E16*F16),E15*F15/100,E16*F16/100)</f>
        <v>401452.26</v>
      </c>
      <c r="H15" s="292">
        <f>G15^2</f>
        <v>161163917059.1076</v>
      </c>
    </row>
    <row r="16" spans="1:8" ht="17.45" customHeight="1" x14ac:dyDescent="0.2">
      <c r="A16" s="310"/>
      <c r="B16" s="289"/>
      <c r="C16" s="297"/>
      <c r="D16" s="93" t="s">
        <v>85</v>
      </c>
      <c r="E16" s="116">
        <f>Sheet5!M26</f>
        <v>117590</v>
      </c>
      <c r="F16" s="117">
        <v>341.4</v>
      </c>
      <c r="G16" s="293"/>
      <c r="H16" s="293"/>
    </row>
    <row r="17" spans="1:9" ht="17.45" customHeight="1" x14ac:dyDescent="0.2">
      <c r="A17" s="310"/>
      <c r="B17" s="294" t="s">
        <v>102</v>
      </c>
      <c r="C17" s="288" t="s">
        <v>83</v>
      </c>
      <c r="D17" s="97" t="s">
        <v>84</v>
      </c>
      <c r="E17" s="118">
        <f>Sheet5!G13</f>
        <v>289446</v>
      </c>
      <c r="F17" s="119">
        <v>60.3</v>
      </c>
      <c r="G17" s="290">
        <f>IF((E17*F17)&gt;=(E18*F18),E17*F17/100,E18*F18/100)</f>
        <v>174535.93799999999</v>
      </c>
      <c r="H17" s="290">
        <f>G17^2</f>
        <v>30462793653.539841</v>
      </c>
    </row>
    <row r="18" spans="1:9" ht="17.45" customHeight="1" x14ac:dyDescent="0.2">
      <c r="A18" s="310"/>
      <c r="B18" s="295"/>
      <c r="C18" s="289"/>
      <c r="D18" s="99" t="s">
        <v>85</v>
      </c>
      <c r="E18" s="120">
        <f>Sheet5!M13</f>
        <v>126513</v>
      </c>
      <c r="F18" s="121">
        <v>87.5</v>
      </c>
      <c r="G18" s="291"/>
      <c r="H18" s="291"/>
    </row>
    <row r="19" spans="1:9" ht="17.45" customHeight="1" x14ac:dyDescent="0.2">
      <c r="A19" s="310"/>
      <c r="B19" s="295"/>
      <c r="C19" s="288" t="s">
        <v>98</v>
      </c>
      <c r="D19" s="89" t="s">
        <v>84</v>
      </c>
      <c r="E19" s="114">
        <f>Sheet5!G23</f>
        <v>23048</v>
      </c>
      <c r="F19" s="115">
        <v>6.7</v>
      </c>
      <c r="G19" s="292">
        <f>IF((E19*F19)&gt;=(E20*F20),E19*F19/100,E20*F20/100)</f>
        <v>12756.663999999999</v>
      </c>
      <c r="H19" s="292">
        <f>G19^2</f>
        <v>162732476.40889597</v>
      </c>
    </row>
    <row r="20" spans="1:9" ht="17.45" customHeight="1" x14ac:dyDescent="0.2">
      <c r="A20" s="310"/>
      <c r="B20" s="295"/>
      <c r="C20" s="289"/>
      <c r="D20" s="93" t="s">
        <v>85</v>
      </c>
      <c r="E20" s="116">
        <f>Sheet5!M23</f>
        <v>131512</v>
      </c>
      <c r="F20" s="117">
        <v>9.6999999999999993</v>
      </c>
      <c r="G20" s="293"/>
      <c r="H20" s="293"/>
    </row>
    <row r="21" spans="1:9" ht="17.45" customHeight="1" x14ac:dyDescent="0.2">
      <c r="A21" s="310"/>
      <c r="B21" s="295"/>
      <c r="C21" s="288" t="s">
        <v>91</v>
      </c>
      <c r="D21" s="97" t="s">
        <v>84</v>
      </c>
      <c r="E21" s="118">
        <f>Sheet5!G18</f>
        <v>2672585</v>
      </c>
      <c r="F21" s="119">
        <v>13</v>
      </c>
      <c r="G21" s="290">
        <f>IF((E21*F21)&gt;=(E22*F22),E21*F21/100,E22*F22/100)</f>
        <v>1093477.074</v>
      </c>
      <c r="H21" s="290">
        <f>G21^2</f>
        <v>1195692111363.6016</v>
      </c>
    </row>
    <row r="22" spans="1:9" ht="17.45" customHeight="1" x14ac:dyDescent="0.2">
      <c r="A22" s="310"/>
      <c r="B22" s="295"/>
      <c r="C22" s="289"/>
      <c r="D22" s="99" t="s">
        <v>85</v>
      </c>
      <c r="E22" s="120">
        <f>Sheet5!M18</f>
        <v>5878909</v>
      </c>
      <c r="F22" s="121">
        <v>18.600000000000001</v>
      </c>
      <c r="G22" s="291"/>
      <c r="H22" s="291"/>
    </row>
    <row r="23" spans="1:9" ht="17.45" customHeight="1" x14ac:dyDescent="0.2">
      <c r="A23" s="310"/>
      <c r="B23" s="295"/>
      <c r="C23" s="288" t="s">
        <v>92</v>
      </c>
      <c r="D23" s="89" t="s">
        <v>84</v>
      </c>
      <c r="E23" s="114">
        <f>Sheet5!G19</f>
        <v>1613241</v>
      </c>
      <c r="F23" s="115">
        <v>4.5</v>
      </c>
      <c r="G23" s="292">
        <f>IF((E23*F23)&gt;=(E24*F24),E23*F23/100,E24*F24/100)</f>
        <v>72595.845000000001</v>
      </c>
      <c r="H23" s="292">
        <f>G23^2</f>
        <v>5270156711.2640247</v>
      </c>
    </row>
    <row r="24" spans="1:9" ht="17.45" customHeight="1" x14ac:dyDescent="0.2">
      <c r="A24" s="311"/>
      <c r="B24" s="296"/>
      <c r="C24" s="289"/>
      <c r="D24" s="93" t="s">
        <v>85</v>
      </c>
      <c r="E24" s="116">
        <f>Sheet5!M19</f>
        <v>910646</v>
      </c>
      <c r="F24" s="117">
        <v>6.5</v>
      </c>
      <c r="G24" s="293"/>
      <c r="H24" s="293"/>
    </row>
    <row r="25" spans="1:9" ht="18" customHeight="1" x14ac:dyDescent="0.2">
      <c r="A25" s="286" t="s">
        <v>103</v>
      </c>
      <c r="B25" s="286"/>
      <c r="C25" s="286"/>
      <c r="D25" s="286"/>
      <c r="E25" s="286"/>
      <c r="F25" s="286"/>
      <c r="G25" s="287"/>
      <c r="H25" s="122">
        <f>SUM(H6:H23)</f>
        <v>93844837732152.891</v>
      </c>
      <c r="I25" s="123"/>
    </row>
    <row r="26" spans="1:9" ht="18" customHeight="1" x14ac:dyDescent="0.2">
      <c r="A26" s="286" t="s">
        <v>104</v>
      </c>
      <c r="B26" s="286"/>
      <c r="C26" s="286"/>
      <c r="D26" s="286"/>
      <c r="E26" s="286"/>
      <c r="F26" s="286"/>
      <c r="G26" s="287"/>
      <c r="H26" s="124">
        <f>SQRT(H25)</f>
        <v>9687354.5270188637</v>
      </c>
    </row>
    <row r="27" spans="1:9" ht="18" customHeight="1" x14ac:dyDescent="0.2">
      <c r="A27" s="279">
        <v>8</v>
      </c>
      <c r="B27" s="279"/>
      <c r="C27" s="279"/>
      <c r="D27" s="279"/>
      <c r="E27" s="279"/>
      <c r="F27" s="279"/>
      <c r="G27" s="279"/>
      <c r="H27" s="279"/>
    </row>
    <row r="29" spans="1:9" ht="18" customHeight="1" x14ac:dyDescent="0.2">
      <c r="G29" s="123">
        <f>SUM(G7:G24)</f>
        <v>2156343.2990000001</v>
      </c>
    </row>
    <row r="30" spans="1:9" ht="18" customHeight="1" x14ac:dyDescent="0.5">
      <c r="G30" s="81">
        <v>15135486.198000001</v>
      </c>
    </row>
    <row r="31" spans="1:9" ht="18" customHeight="1" x14ac:dyDescent="0.2">
      <c r="G31" s="123">
        <f>G29+G30</f>
        <v>17291829.497000001</v>
      </c>
    </row>
  </sheetData>
  <protectedRanges>
    <protectedRange password="CC03" sqref="F7" name="Range3"/>
    <protectedRange password="CC03" sqref="F9" name="Range3_1"/>
    <protectedRange password="CC03" sqref="F11" name="Range3_2"/>
    <protectedRange password="CC03" sqref="F17" name="Range3_5"/>
    <protectedRange password="CC03" sqref="F19" name="Range3_6"/>
    <protectedRange password="CC03" sqref="F21" name="Range3_7"/>
    <protectedRange password="CC03" sqref="F23" name="Range3_8"/>
    <protectedRange password="CC03" sqref="F13" name="Range3_9"/>
    <protectedRange password="CC03" sqref="F15" name="Range3_10"/>
  </protectedRanges>
  <mergeCells count="37">
    <mergeCell ref="A7:A24"/>
    <mergeCell ref="B7:C8"/>
    <mergeCell ref="G7:G8"/>
    <mergeCell ref="H7:H8"/>
    <mergeCell ref="B9:C10"/>
    <mergeCell ref="G9:G10"/>
    <mergeCell ref="H9:H10"/>
    <mergeCell ref="B11:C12"/>
    <mergeCell ref="A3:A5"/>
    <mergeCell ref="B3:H3"/>
    <mergeCell ref="B4:C5"/>
    <mergeCell ref="D4:D5"/>
    <mergeCell ref="F6:G6"/>
    <mergeCell ref="G11:G12"/>
    <mergeCell ref="H11:H12"/>
    <mergeCell ref="B15:C16"/>
    <mergeCell ref="G15:G16"/>
    <mergeCell ref="H15:H16"/>
    <mergeCell ref="B13:C14"/>
    <mergeCell ref="G13:G14"/>
    <mergeCell ref="H13:H14"/>
    <mergeCell ref="A25:G25"/>
    <mergeCell ref="A26:G26"/>
    <mergeCell ref="A27:H27"/>
    <mergeCell ref="C21:C22"/>
    <mergeCell ref="G21:G22"/>
    <mergeCell ref="H21:H22"/>
    <mergeCell ref="C23:C24"/>
    <mergeCell ref="G23:G24"/>
    <mergeCell ref="H23:H24"/>
    <mergeCell ref="B17:B24"/>
    <mergeCell ref="C17:C18"/>
    <mergeCell ref="G17:G18"/>
    <mergeCell ref="H17:H18"/>
    <mergeCell ref="C19:C20"/>
    <mergeCell ref="G19:G20"/>
    <mergeCell ref="H19:H20"/>
  </mergeCells>
  <printOptions horizontalCentered="1"/>
  <pageMargins left="0.59055118110236204" right="0.59055118110236204" top="1.37795275590551" bottom="0.196850393700787" header="0.59055118110236204" footer="0"/>
  <pageSetup paperSize="9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P31"/>
  <sheetViews>
    <sheetView rightToLeft="1" view="pageBreakPreview" zoomScaleNormal="100" zoomScaleSheetLayoutView="100" workbookViewId="0">
      <selection activeCell="A14" sqref="A14:E14"/>
    </sheetView>
  </sheetViews>
  <sheetFormatPr defaultColWidth="9.125" defaultRowHeight="18" customHeight="1" x14ac:dyDescent="0.5"/>
  <cols>
    <col min="1" max="1" width="6.625" style="125" customWidth="1"/>
    <col min="2" max="2" width="12.625" style="125" customWidth="1"/>
    <col min="3" max="3" width="10.625" style="125" customWidth="1"/>
    <col min="4" max="4" width="11.125" style="125" customWidth="1"/>
    <col min="5" max="5" width="10.75" style="125" customWidth="1"/>
    <col min="6" max="6" width="13.25" style="125" customWidth="1"/>
    <col min="7" max="7" width="11.25" style="125" customWidth="1"/>
    <col min="8" max="8" width="0.375" style="126" customWidth="1"/>
    <col min="9" max="9" width="10.625" style="125" customWidth="1"/>
    <col min="10" max="10" width="11.125" style="125" customWidth="1"/>
    <col min="11" max="11" width="10.75" style="125" customWidth="1"/>
    <col min="12" max="12" width="13.25" style="125" customWidth="1"/>
    <col min="13" max="13" width="11.25" style="125" customWidth="1"/>
    <col min="14" max="14" width="10.75" style="125" bestFit="1" customWidth="1"/>
    <col min="15" max="15" width="16.375" style="125" bestFit="1" customWidth="1"/>
    <col min="16" max="16" width="10.75" style="125" bestFit="1" customWidth="1"/>
    <col min="17" max="16384" width="9.125" style="125"/>
  </cols>
  <sheetData>
    <row r="1" spans="1:16" ht="9" customHeight="1" x14ac:dyDescent="0.5"/>
    <row r="2" spans="1:16" ht="18" customHeight="1" x14ac:dyDescent="0.5">
      <c r="A2" s="335" t="s">
        <v>105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6" ht="3.75" customHeight="1" x14ac:dyDescent="0.5">
      <c r="A3" s="127"/>
      <c r="B3" s="127"/>
      <c r="C3" s="127"/>
      <c r="D3" s="127"/>
      <c r="E3" s="127"/>
      <c r="F3" s="127"/>
      <c r="G3" s="127"/>
      <c r="H3" s="128"/>
      <c r="I3" s="127"/>
      <c r="J3" s="127"/>
      <c r="K3" s="127"/>
      <c r="L3" s="127"/>
      <c r="M3" s="127"/>
    </row>
    <row r="4" spans="1:16" ht="40.5" customHeight="1" x14ac:dyDescent="0.5">
      <c r="A4" s="336" t="s">
        <v>106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6" ht="18" customHeight="1" x14ac:dyDescent="0.5">
      <c r="A5" s="337" t="s">
        <v>107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6" s="129" customFormat="1" ht="40.5" customHeight="1" x14ac:dyDescent="0.2">
      <c r="A6" s="338" t="s">
        <v>108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</row>
    <row r="7" spans="1:16" s="129" customFormat="1" ht="3.75" customHeight="1" x14ac:dyDescent="0.2">
      <c r="A7" s="130"/>
      <c r="B7" s="130"/>
      <c r="C7" s="131"/>
      <c r="D7" s="131"/>
      <c r="E7" s="131"/>
      <c r="F7" s="131"/>
      <c r="G7" s="131"/>
      <c r="H7" s="132"/>
      <c r="I7" s="131"/>
      <c r="J7" s="131"/>
      <c r="K7" s="131"/>
      <c r="L7" s="131"/>
      <c r="M7" s="131"/>
    </row>
    <row r="8" spans="1:16" ht="18" customHeight="1" x14ac:dyDescent="0.5">
      <c r="A8" s="133"/>
      <c r="B8" s="133"/>
      <c r="C8" s="339" t="s">
        <v>109</v>
      </c>
      <c r="D8" s="340"/>
      <c r="E8" s="340"/>
      <c r="F8" s="340"/>
      <c r="G8" s="340"/>
      <c r="H8" s="134"/>
      <c r="I8" s="340" t="s">
        <v>110</v>
      </c>
      <c r="J8" s="340"/>
      <c r="K8" s="340"/>
      <c r="L8" s="340"/>
      <c r="M8" s="341"/>
    </row>
    <row r="9" spans="1:16" ht="18" customHeight="1" x14ac:dyDescent="0.5">
      <c r="A9" s="325" t="s">
        <v>72</v>
      </c>
      <c r="B9" s="326"/>
      <c r="C9" s="331" t="s">
        <v>111</v>
      </c>
      <c r="D9" s="331" t="s">
        <v>112</v>
      </c>
      <c r="E9" s="319" t="s">
        <v>113</v>
      </c>
      <c r="F9" s="323" t="s">
        <v>114</v>
      </c>
      <c r="G9" s="333" t="s">
        <v>109</v>
      </c>
      <c r="H9" s="135"/>
      <c r="I9" s="317" t="s">
        <v>115</v>
      </c>
      <c r="J9" s="319" t="s">
        <v>116</v>
      </c>
      <c r="K9" s="321" t="s">
        <v>117</v>
      </c>
      <c r="L9" s="323" t="s">
        <v>118</v>
      </c>
      <c r="M9" s="319" t="s">
        <v>110</v>
      </c>
    </row>
    <row r="10" spans="1:16" ht="18" customHeight="1" x14ac:dyDescent="0.5">
      <c r="A10" s="327"/>
      <c r="B10" s="328"/>
      <c r="C10" s="332"/>
      <c r="D10" s="332"/>
      <c r="E10" s="320"/>
      <c r="F10" s="324"/>
      <c r="G10" s="334"/>
      <c r="H10" s="135"/>
      <c r="I10" s="318"/>
      <c r="J10" s="320"/>
      <c r="K10" s="322"/>
      <c r="L10" s="324"/>
      <c r="M10" s="320"/>
    </row>
    <row r="11" spans="1:16" ht="17.100000000000001" customHeight="1" x14ac:dyDescent="0.5">
      <c r="A11" s="329"/>
      <c r="B11" s="330"/>
      <c r="C11" s="136" t="s">
        <v>119</v>
      </c>
      <c r="D11" s="136" t="s">
        <v>119</v>
      </c>
      <c r="E11" s="136" t="s">
        <v>119</v>
      </c>
      <c r="F11" s="136" t="s">
        <v>119</v>
      </c>
      <c r="G11" s="137" t="s">
        <v>119</v>
      </c>
      <c r="H11" s="136"/>
      <c r="I11" s="138" t="s">
        <v>119</v>
      </c>
      <c r="J11" s="136" t="s">
        <v>119</v>
      </c>
      <c r="K11" s="136" t="s">
        <v>119</v>
      </c>
      <c r="L11" s="136" t="s">
        <v>119</v>
      </c>
      <c r="M11" s="136" t="s">
        <v>119</v>
      </c>
    </row>
    <row r="12" spans="1:16" s="146" customFormat="1" ht="17.100000000000001" customHeight="1" x14ac:dyDescent="0.4">
      <c r="A12" s="313" t="s">
        <v>120</v>
      </c>
      <c r="B12" s="314"/>
      <c r="C12" s="139" t="s">
        <v>121</v>
      </c>
      <c r="D12" s="140">
        <v>6</v>
      </c>
      <c r="E12" s="140" t="s">
        <v>122</v>
      </c>
      <c r="F12" s="141">
        <v>37</v>
      </c>
      <c r="G12" s="142" t="s">
        <v>122</v>
      </c>
      <c r="H12" s="135"/>
      <c r="I12" s="143">
        <v>9</v>
      </c>
      <c r="J12" s="140">
        <v>10</v>
      </c>
      <c r="K12" s="140" t="s">
        <v>122</v>
      </c>
      <c r="L12" s="144">
        <v>37</v>
      </c>
      <c r="M12" s="145" t="s">
        <v>122</v>
      </c>
    </row>
    <row r="13" spans="1:16" ht="17.100000000000001" customHeight="1" x14ac:dyDescent="0.5">
      <c r="A13" s="316" t="s">
        <v>123</v>
      </c>
      <c r="B13" s="316"/>
      <c r="C13" s="147">
        <f>'[4]5'!C5+'[4]5'!E5+'[4]5'!G5</f>
        <v>926501</v>
      </c>
      <c r="D13" s="147">
        <f>'[4]6'!G5</f>
        <v>607589</v>
      </c>
      <c r="E13" s="147">
        <f>C13-D13</f>
        <v>318912</v>
      </c>
      <c r="F13" s="147">
        <f>'[4]37-1399'!W6-'[4]37-1398'!W6</f>
        <v>29466</v>
      </c>
      <c r="G13" s="148">
        <f>E13-F13</f>
        <v>289446</v>
      </c>
      <c r="H13" s="149"/>
      <c r="I13" s="150">
        <f>'[4]9'!C5+'[4]9'!E5+'[4]9'!G5+'[4]9'!I5</f>
        <v>320500</v>
      </c>
      <c r="J13" s="147">
        <f>'[4]9-3-10'!C16+'[4]9-3-10'!E16</f>
        <v>191077</v>
      </c>
      <c r="K13" s="147">
        <f>I13-J13</f>
        <v>129423</v>
      </c>
      <c r="L13" s="151">
        <f>'[4]37-1399'!I6-'[4]37-1398'!I6</f>
        <v>-2910</v>
      </c>
      <c r="M13" s="152">
        <f>K13+L13</f>
        <v>126513</v>
      </c>
      <c r="N13" s="153"/>
      <c r="O13" s="154"/>
      <c r="P13" s="153"/>
    </row>
    <row r="14" spans="1:16" ht="17.100000000000001" customHeight="1" x14ac:dyDescent="0.5">
      <c r="A14" s="316" t="s">
        <v>124</v>
      </c>
      <c r="B14" s="316"/>
      <c r="C14" s="155">
        <f>'[4]5'!C6+'[4]5'!E6+'[4]5'!G6</f>
        <v>243914</v>
      </c>
      <c r="D14" s="155">
        <f>'[4]6'!G6</f>
        <v>147239</v>
      </c>
      <c r="E14" s="147">
        <f t="shared" ref="E14:E26" si="0">C14-D14</f>
        <v>96675</v>
      </c>
      <c r="F14" s="155">
        <f>'[4]37-1399'!W7-'[4]37-1398'!W7</f>
        <v>-1386</v>
      </c>
      <c r="G14" s="148">
        <f t="shared" ref="G14:G26" si="1">E14-F14</f>
        <v>98061</v>
      </c>
      <c r="H14" s="149"/>
      <c r="I14" s="156">
        <f>'[4]9'!C6+'[4]9'!E6+'[4]9'!G6+'[4]9'!I6</f>
        <v>3555</v>
      </c>
      <c r="J14" s="155">
        <f>'[4]9-3-10'!C17+'[4]9-3-10'!E17</f>
        <v>-219</v>
      </c>
      <c r="K14" s="147">
        <f t="shared" ref="K14:K26" si="2">I14-J14</f>
        <v>3774</v>
      </c>
      <c r="L14" s="155">
        <f>'[4]37-1399'!I7-'[4]37-1398'!I7</f>
        <v>8838</v>
      </c>
      <c r="M14" s="152">
        <f t="shared" ref="M14:M26" si="3">K14+L14</f>
        <v>12612</v>
      </c>
      <c r="O14" s="154"/>
    </row>
    <row r="15" spans="1:16" ht="17.100000000000001" customHeight="1" x14ac:dyDescent="0.5">
      <c r="A15" s="316" t="s">
        <v>87</v>
      </c>
      <c r="B15" s="316"/>
      <c r="C15" s="155">
        <f>'[4]5'!C7+'[4]5'!E7+'[4]5'!G7</f>
        <v>94088</v>
      </c>
      <c r="D15" s="155">
        <f>'[4]6'!G7</f>
        <v>10453</v>
      </c>
      <c r="E15" s="147">
        <f t="shared" si="0"/>
        <v>83635</v>
      </c>
      <c r="F15" s="155">
        <f>'[4]37-1399'!W8-'[4]37-1398'!W8</f>
        <v>-3292</v>
      </c>
      <c r="G15" s="148">
        <f t="shared" si="1"/>
        <v>86927</v>
      </c>
      <c r="H15" s="149"/>
      <c r="I15" s="156">
        <f>'[4]9'!C7+'[4]9'!E7+'[4]9'!G7+'[4]9'!I7</f>
        <v>8123</v>
      </c>
      <c r="J15" s="155">
        <f>'[4]9-3-10'!C18+'[4]9-3-10'!E18</f>
        <v>957</v>
      </c>
      <c r="K15" s="147">
        <f t="shared" si="2"/>
        <v>7166</v>
      </c>
      <c r="L15" s="155">
        <f>'[4]37-1399'!I8-'[4]37-1398'!I8</f>
        <v>4249</v>
      </c>
      <c r="M15" s="152">
        <f t="shared" si="3"/>
        <v>11415</v>
      </c>
      <c r="O15" s="154"/>
    </row>
    <row r="16" spans="1:16" ht="17.100000000000001" customHeight="1" x14ac:dyDescent="0.5">
      <c r="A16" s="316" t="s">
        <v>125</v>
      </c>
      <c r="B16" s="157" t="s">
        <v>89</v>
      </c>
      <c r="C16" s="155">
        <f>'[4]5'!C10+'[4]5'!E10+'[4]5'!G10</f>
        <v>464019</v>
      </c>
      <c r="D16" s="155">
        <f>'[4]6'!G10</f>
        <v>51046</v>
      </c>
      <c r="E16" s="147">
        <f t="shared" si="0"/>
        <v>412973</v>
      </c>
      <c r="F16" s="155">
        <f>'[4]37-1399'!W11-'[4]37-1398'!W11</f>
        <v>58873</v>
      </c>
      <c r="G16" s="148">
        <f t="shared" si="1"/>
        <v>354100</v>
      </c>
      <c r="H16" s="149"/>
      <c r="I16" s="156">
        <f>'[4]9'!C10+'[4]9'!E10+'[4]9'!G10+'[4]9'!I10</f>
        <v>380974</v>
      </c>
      <c r="J16" s="155">
        <f>'[4]9-3-10'!C21+'[4]9-3-10'!E21</f>
        <v>52243</v>
      </c>
      <c r="K16" s="147">
        <f t="shared" si="2"/>
        <v>328731</v>
      </c>
      <c r="L16" s="155">
        <f>'[4]37-1399'!I11-'[4]37-1398'!I11</f>
        <v>-39018</v>
      </c>
      <c r="M16" s="152">
        <f t="shared" si="3"/>
        <v>289713</v>
      </c>
      <c r="O16" s="158"/>
    </row>
    <row r="17" spans="1:15" ht="17.100000000000001" customHeight="1" x14ac:dyDescent="0.5">
      <c r="A17" s="316"/>
      <c r="B17" s="157" t="s">
        <v>90</v>
      </c>
      <c r="C17" s="155">
        <f>'[4]5'!C8+'[4]5'!E8+'[4]5'!G8</f>
        <v>622059</v>
      </c>
      <c r="D17" s="155">
        <f>'[4]6'!G8</f>
        <v>68484</v>
      </c>
      <c r="E17" s="147">
        <f t="shared" si="0"/>
        <v>553575</v>
      </c>
      <c r="F17" s="155">
        <f>'[4]37-1399'!W9-'[4]37-1398'!W9</f>
        <v>69020</v>
      </c>
      <c r="G17" s="148">
        <f t="shared" si="1"/>
        <v>484555</v>
      </c>
      <c r="H17" s="149"/>
      <c r="I17" s="156">
        <f>'[4]9'!C8+'[4]9'!E8+'[4]9'!G8+'[4]9'!I8</f>
        <v>242772</v>
      </c>
      <c r="J17" s="155">
        <f>'[4]9-3-10'!C19+'[4]9-3-10'!E19</f>
        <v>28588</v>
      </c>
      <c r="K17" s="147">
        <f t="shared" si="2"/>
        <v>214184</v>
      </c>
      <c r="L17" s="155">
        <f>'[4]37-1399'!I9-'[4]37-1398'!I9</f>
        <v>203</v>
      </c>
      <c r="M17" s="152">
        <f t="shared" si="3"/>
        <v>214387</v>
      </c>
      <c r="O17" s="154"/>
    </row>
    <row r="18" spans="1:15" ht="17.100000000000001" customHeight="1" x14ac:dyDescent="0.5">
      <c r="A18" s="316"/>
      <c r="B18" s="157" t="s">
        <v>126</v>
      </c>
      <c r="C18" s="155">
        <f>'[4]5'!C9+'[4]5'!C11+'[4]5'!E9+'[4]5'!E11+'[4]5'!G9+'[4]5'!G11</f>
        <v>3344087</v>
      </c>
      <c r="D18" s="155">
        <f>'[4]6'!G9+'[4]6'!G11</f>
        <v>367916</v>
      </c>
      <c r="E18" s="147">
        <f t="shared" si="0"/>
        <v>2976171</v>
      </c>
      <c r="F18" s="155">
        <f>'[4]37-1399'!W10+'[4]37-1399'!W12+-'[4]37-1398'!W10-'[4]37-1398'!W12</f>
        <v>303586</v>
      </c>
      <c r="G18" s="148">
        <f t="shared" si="1"/>
        <v>2672585</v>
      </c>
      <c r="H18" s="149"/>
      <c r="I18" s="156">
        <f>'[4]9'!C9+'[4]9'!E9+'[4]9'!G9+'[4]9'!I9+'[4]9'!C11+'[4]9'!E11+'[4]9'!G11+'[4]9'!I11</f>
        <v>2827770</v>
      </c>
      <c r="J18" s="155">
        <f>'[4]9-3-10'!C20+'[4]9-3-10'!E20+'[4]9-3-10'!C22+'[4]9-3-10'!E22</f>
        <v>378593</v>
      </c>
      <c r="K18" s="147">
        <f t="shared" si="2"/>
        <v>2449177</v>
      </c>
      <c r="L18" s="155">
        <f>'[4]37-1399'!I10+'[4]37-1399'!I12-'[4]37-1398'!I10-'[4]37-1398'!I12</f>
        <v>3429732</v>
      </c>
      <c r="M18" s="152">
        <f t="shared" si="3"/>
        <v>5878909</v>
      </c>
      <c r="O18" s="154"/>
    </row>
    <row r="19" spans="1:15" ht="17.100000000000001" customHeight="1" x14ac:dyDescent="0.5">
      <c r="A19" s="316" t="s">
        <v>127</v>
      </c>
      <c r="B19" s="316"/>
      <c r="C19" s="155">
        <f>'[4]5'!C21+'[4]5'!C24+'[4]5'!E21+'[4]5'!E24+'[4]5'!G21+'[4]5'!G24</f>
        <v>2320391</v>
      </c>
      <c r="D19" s="155">
        <f>'[4]6'!G21+'[4]6'!G24</f>
        <v>495003</v>
      </c>
      <c r="E19" s="147">
        <f t="shared" si="0"/>
        <v>1825388</v>
      </c>
      <c r="F19" s="155">
        <f>'[4]37-1399'!W20+'[4]37-1399'!W23-'[4]37-1398'!W20</f>
        <v>212147</v>
      </c>
      <c r="G19" s="148">
        <f t="shared" si="1"/>
        <v>1613241</v>
      </c>
      <c r="H19" s="149"/>
      <c r="I19" s="156">
        <f>'[4]9'!C21+'[4]9'!E21+'[4]9'!G21+'[4]9'!I21+'[4]9'!C24+'[4]9'!E24+'[4]9'!G24+'[4]9'!I24</f>
        <v>988304</v>
      </c>
      <c r="J19" s="155">
        <f>'[4]9-3-10'!C32+'[4]9-3-10'!E32+'[4]9-3-10'!C35+'[4]9-3-10'!E35</f>
        <v>223622</v>
      </c>
      <c r="K19" s="147">
        <f t="shared" si="2"/>
        <v>764682</v>
      </c>
      <c r="L19" s="155">
        <f>'[4]37-1399'!I20+'[4]37-1399'!I23-'[4]37-1398'!I20</f>
        <v>145964</v>
      </c>
      <c r="M19" s="152">
        <f t="shared" si="3"/>
        <v>910646</v>
      </c>
      <c r="O19" s="154"/>
    </row>
    <row r="20" spans="1:15" ht="17.100000000000001" customHeight="1" x14ac:dyDescent="0.5">
      <c r="A20" s="316" t="s">
        <v>93</v>
      </c>
      <c r="B20" s="316"/>
      <c r="C20" s="155">
        <f>'[4]5'!C12+'[4]5'!E12+'[4]5'!G12</f>
        <v>6902520</v>
      </c>
      <c r="D20" s="155">
        <f>'[4]6'!G12</f>
        <v>759529</v>
      </c>
      <c r="E20" s="147">
        <f t="shared" si="0"/>
        <v>6142991</v>
      </c>
      <c r="F20" s="155">
        <f>'[4]37-1399'!W13-'[4]37-1398'!W13</f>
        <v>550425</v>
      </c>
      <c r="G20" s="148">
        <f t="shared" si="1"/>
        <v>5592566</v>
      </c>
      <c r="H20" s="149"/>
      <c r="I20" s="156">
        <f>'[4]9'!C12+'[4]9'!E12+'[4]9'!G12+'[4]9'!I12</f>
        <v>5302639</v>
      </c>
      <c r="J20" s="155">
        <f>'[4]9-3-10'!C23+'[4]9-3-10'!E23</f>
        <v>614167</v>
      </c>
      <c r="K20" s="147">
        <f t="shared" si="2"/>
        <v>4688472</v>
      </c>
      <c r="L20" s="155">
        <f>'[4]37-1399'!I13-'[4]37-1398'!I13</f>
        <v>907</v>
      </c>
      <c r="M20" s="152">
        <f t="shared" si="3"/>
        <v>4689379</v>
      </c>
      <c r="O20" s="154"/>
    </row>
    <row r="21" spans="1:15" ht="17.100000000000001" customHeight="1" x14ac:dyDescent="0.5">
      <c r="A21" s="316" t="s">
        <v>128</v>
      </c>
      <c r="B21" s="316"/>
      <c r="C21" s="155">
        <f>'[4]5'!C13+'[4]5'!E13+'[4]5'!G13</f>
        <v>18591</v>
      </c>
      <c r="D21" s="155">
        <f>'[4]6'!G13</f>
        <v>5311</v>
      </c>
      <c r="E21" s="147">
        <f t="shared" si="0"/>
        <v>13280</v>
      </c>
      <c r="F21" s="155">
        <f>'[4]37-1399'!W14-'[4]37-1398'!W14</f>
        <v>1310</v>
      </c>
      <c r="G21" s="148">
        <f t="shared" si="1"/>
        <v>11970</v>
      </c>
      <c r="H21" s="149"/>
      <c r="I21" s="156">
        <f>'[4]9'!C13+'[4]9'!E13+'[4]9'!G13+'[4]9'!I13</f>
        <v>5018</v>
      </c>
      <c r="J21" s="155">
        <f>'[4]9-3-10'!C24+'[4]9-3-10'!E24</f>
        <v>408</v>
      </c>
      <c r="K21" s="147">
        <f t="shared" si="2"/>
        <v>4610</v>
      </c>
      <c r="L21" s="155">
        <f>'[4]37-1399'!I14-'[4]37-1398'!I14</f>
        <v>-2010</v>
      </c>
      <c r="M21" s="152">
        <f t="shared" si="3"/>
        <v>2600</v>
      </c>
      <c r="O21" s="154"/>
    </row>
    <row r="22" spans="1:15" ht="17.100000000000001" customHeight="1" x14ac:dyDescent="0.5">
      <c r="A22" s="316" t="s">
        <v>129</v>
      </c>
      <c r="B22" s="316"/>
      <c r="C22" s="155">
        <f>'[4]5'!C15+'[4]5'!E15+'[4]5'!G15</f>
        <v>101793</v>
      </c>
      <c r="D22" s="155">
        <f>'[4]6'!G15</f>
        <v>46796</v>
      </c>
      <c r="E22" s="147">
        <f t="shared" si="0"/>
        <v>54997</v>
      </c>
      <c r="F22" s="155">
        <f>'[4]37-1399'!W16-'[4]37-1398'!W16</f>
        <v>10448</v>
      </c>
      <c r="G22" s="148">
        <f t="shared" si="1"/>
        <v>44549</v>
      </c>
      <c r="H22" s="149"/>
      <c r="I22" s="156">
        <f>'[4]9'!C15+'[4]9'!E15+'[4]9'!G15+'[4]9'!I15</f>
        <v>5034</v>
      </c>
      <c r="J22" s="155">
        <f>'[4]9-3-10'!C26+'[4]9-3-10'!E26</f>
        <v>546</v>
      </c>
      <c r="K22" s="147">
        <f t="shared" si="2"/>
        <v>4488</v>
      </c>
      <c r="L22" s="155">
        <f>'[4]37-1399'!I16-'[4]37-1398'!I16</f>
        <v>3625</v>
      </c>
      <c r="M22" s="152">
        <f t="shared" si="3"/>
        <v>8113</v>
      </c>
      <c r="O22" s="154"/>
    </row>
    <row r="23" spans="1:15" ht="17.100000000000001" customHeight="1" x14ac:dyDescent="0.5">
      <c r="A23" s="316" t="s">
        <v>130</v>
      </c>
      <c r="B23" s="316"/>
      <c r="C23" s="155">
        <f>'[4]5'!C14+'[4]5'!E14+'[4]5'!G14</f>
        <v>891828</v>
      </c>
      <c r="D23" s="155">
        <f>'[4]6'!G14</f>
        <v>805513</v>
      </c>
      <c r="E23" s="147">
        <f t="shared" si="0"/>
        <v>86315</v>
      </c>
      <c r="F23" s="155">
        <f>'[4]37-1399'!W15-'[4]37-1398'!W15</f>
        <v>63267</v>
      </c>
      <c r="G23" s="148">
        <f t="shared" si="1"/>
        <v>23048</v>
      </c>
      <c r="H23" s="149"/>
      <c r="I23" s="156">
        <f>'[4]9'!C14+'[4]9'!E14+'[4]9'!G14+'[4]9'!I14</f>
        <v>277786</v>
      </c>
      <c r="J23" s="155">
        <f>'[4]9-3-10'!C25+'[4]9-3-10'!E25</f>
        <v>184749</v>
      </c>
      <c r="K23" s="147">
        <f t="shared" si="2"/>
        <v>93037</v>
      </c>
      <c r="L23" s="159">
        <f>'[4]37-1399'!I15-'[4]37-1398'!I15</f>
        <v>38475</v>
      </c>
      <c r="M23" s="147">
        <f t="shared" si="3"/>
        <v>131512</v>
      </c>
      <c r="O23" s="154"/>
    </row>
    <row r="24" spans="1:15" ht="17.100000000000001" customHeight="1" x14ac:dyDescent="0.5">
      <c r="A24" s="316" t="s">
        <v>99</v>
      </c>
      <c r="B24" s="316"/>
      <c r="C24" s="155">
        <f>'[4]5'!C18+'[4]5'!E18+'[4]5'!G18</f>
        <v>11172</v>
      </c>
      <c r="D24" s="155">
        <f>'[4]6'!G18</f>
        <v>1233</v>
      </c>
      <c r="E24" s="147">
        <f t="shared" si="0"/>
        <v>9939</v>
      </c>
      <c r="F24" s="155">
        <f>'[4]37-1399'!W19-'[4]37-1398'!W19</f>
        <v>1207</v>
      </c>
      <c r="G24" s="148">
        <f t="shared" si="1"/>
        <v>8732</v>
      </c>
      <c r="H24" s="149"/>
      <c r="I24" s="156">
        <f>('[4]9'!C18+'[4]9'!E18+'[4]9'!G18+'[4]9'!I18)-7781</f>
        <v>0</v>
      </c>
      <c r="J24" s="155">
        <f>('[4]9-3-10'!C29+'[4]9-3-10'!E29)+10161</f>
        <v>0</v>
      </c>
      <c r="K24" s="147">
        <f t="shared" si="2"/>
        <v>0</v>
      </c>
      <c r="L24" s="155">
        <f>('[4]37-1399'!I19-'[4]37-1398'!I19)-73386</f>
        <v>-787</v>
      </c>
      <c r="M24" s="147">
        <f t="shared" si="3"/>
        <v>-787</v>
      </c>
      <c r="O24" s="154"/>
    </row>
    <row r="25" spans="1:15" ht="17.100000000000001" customHeight="1" x14ac:dyDescent="0.5">
      <c r="A25" s="316" t="s">
        <v>100</v>
      </c>
      <c r="B25" s="316"/>
      <c r="C25" s="155">
        <f>'[4]5'!C17+'[4]5'!E17+'[4]5'!G17</f>
        <v>696605</v>
      </c>
      <c r="D25" s="155">
        <f>'[4]6'!G17</f>
        <v>76795</v>
      </c>
      <c r="E25" s="147">
        <f t="shared" si="0"/>
        <v>619810</v>
      </c>
      <c r="F25" s="155">
        <f>'[4]37-1399'!W18-'[4]37-1398'!W18</f>
        <v>65743</v>
      </c>
      <c r="G25" s="148">
        <f t="shared" si="1"/>
        <v>554067</v>
      </c>
      <c r="H25" s="149"/>
      <c r="I25" s="156">
        <f>'[4]9'!C17+'[4]9'!E17+'[4]9'!G17+'[4]9'!I17</f>
        <v>425892</v>
      </c>
      <c r="J25" s="155">
        <f>'[4]9-3-10'!C28+'[4]9-3-10'!E28</f>
        <v>56012</v>
      </c>
      <c r="K25" s="147">
        <f t="shared" si="2"/>
        <v>369880</v>
      </c>
      <c r="L25" s="155">
        <f>'[4]37-1399'!I18-'[4]37-1398'!I18</f>
        <v>-12943</v>
      </c>
      <c r="M25" s="147">
        <f t="shared" si="3"/>
        <v>356937</v>
      </c>
      <c r="O25" s="154"/>
    </row>
    <row r="26" spans="1:15" ht="17.100000000000001" customHeight="1" x14ac:dyDescent="0.5">
      <c r="A26" s="316" t="s">
        <v>131</v>
      </c>
      <c r="B26" s="316"/>
      <c r="C26" s="160">
        <f>'[4]5'!C16+'[4]5'!E16+'[4]5'!G16</f>
        <v>463045</v>
      </c>
      <c r="D26" s="160">
        <f>'[4]6'!G16</f>
        <v>260241</v>
      </c>
      <c r="E26" s="147">
        <f t="shared" si="0"/>
        <v>202804</v>
      </c>
      <c r="F26" s="161">
        <f>'[4]37-1399'!W17-'[4]37-1398'!W17</f>
        <v>-12528</v>
      </c>
      <c r="G26" s="148">
        <f t="shared" si="1"/>
        <v>215332</v>
      </c>
      <c r="H26" s="149"/>
      <c r="I26" s="162">
        <f>('[4]9'!C16+'[4]9'!E16+'[4]9'!G16+'[4]9'!I16)+7781</f>
        <v>32073</v>
      </c>
      <c r="J26" s="161">
        <f>('[4]9-3-10'!C27+'[4]9-3-10'!E27)-10161</f>
        <v>-9372</v>
      </c>
      <c r="K26" s="147">
        <f t="shared" si="2"/>
        <v>41445</v>
      </c>
      <c r="L26" s="160">
        <f>('[4]37-1399'!I17-'[4]37-1398'!I17)+73386</f>
        <v>76145</v>
      </c>
      <c r="M26" s="147">
        <f t="shared" si="3"/>
        <v>117590</v>
      </c>
      <c r="O26" s="154"/>
    </row>
    <row r="27" spans="1:15" ht="17.45" customHeight="1" x14ac:dyDescent="0.5">
      <c r="A27" s="313" t="s">
        <v>46</v>
      </c>
      <c r="B27" s="314"/>
      <c r="C27" s="155">
        <f>SUM(C13:C26)</f>
        <v>17100613</v>
      </c>
      <c r="D27" s="155">
        <f>SUM(D13:D26)</f>
        <v>3703148</v>
      </c>
      <c r="E27" s="155">
        <f>SUM(E13:E26)</f>
        <v>13397465</v>
      </c>
      <c r="F27" s="155">
        <f>SUM(F13:F26)</f>
        <v>1348286</v>
      </c>
      <c r="G27" s="155">
        <f>SUM(G13:G26)</f>
        <v>12049179</v>
      </c>
      <c r="H27" s="163"/>
      <c r="I27" s="156">
        <f>SUM(I13:I26)</f>
        <v>10820440</v>
      </c>
      <c r="J27" s="156">
        <f>SUM(J13:J26)</f>
        <v>1721371</v>
      </c>
      <c r="K27" s="156">
        <f>SUM(K13:K26)</f>
        <v>9099069</v>
      </c>
      <c r="L27" s="156">
        <f>SUM(L13:L26)</f>
        <v>3650470</v>
      </c>
      <c r="M27" s="156">
        <f>SUM(M13:M26)</f>
        <v>12749539</v>
      </c>
      <c r="O27" s="154"/>
    </row>
    <row r="28" spans="1:15" ht="18" customHeight="1" x14ac:dyDescent="0.5">
      <c r="A28" s="315">
        <v>9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</row>
    <row r="30" spans="1:15" ht="18" customHeight="1" x14ac:dyDescent="0.5">
      <c r="J30" s="164"/>
    </row>
    <row r="31" spans="1:15" ht="18" customHeight="1" x14ac:dyDescent="0.5">
      <c r="E31" s="164"/>
    </row>
  </sheetData>
  <mergeCells count="32">
    <mergeCell ref="A2:M2"/>
    <mergeCell ref="A4:M4"/>
    <mergeCell ref="A5:M5"/>
    <mergeCell ref="A6:M6"/>
    <mergeCell ref="C8:G8"/>
    <mergeCell ref="I8:M8"/>
    <mergeCell ref="M9:M10"/>
    <mergeCell ref="A12:B12"/>
    <mergeCell ref="A9:B11"/>
    <mergeCell ref="C9:C10"/>
    <mergeCell ref="D9:D10"/>
    <mergeCell ref="E9:E10"/>
    <mergeCell ref="F9:F10"/>
    <mergeCell ref="G9:G10"/>
    <mergeCell ref="A20:B20"/>
    <mergeCell ref="I9:I10"/>
    <mergeCell ref="J9:J10"/>
    <mergeCell ref="K9:K10"/>
    <mergeCell ref="L9:L10"/>
    <mergeCell ref="A13:B13"/>
    <mergeCell ref="A14:B14"/>
    <mergeCell ref="A15:B15"/>
    <mergeCell ref="A16:A18"/>
    <mergeCell ref="A19:B19"/>
    <mergeCell ref="A27:B27"/>
    <mergeCell ref="A28:M28"/>
    <mergeCell ref="A21:B21"/>
    <mergeCell ref="A22:B22"/>
    <mergeCell ref="A23:B23"/>
    <mergeCell ref="A24:B24"/>
    <mergeCell ref="A25:B25"/>
    <mergeCell ref="A26:B26"/>
  </mergeCells>
  <printOptions horizontalCentered="1"/>
  <pageMargins left="0.59055118110236204" right="0.59055118110236204" top="1.377952756" bottom="0.196850393700787" header="0.34055118099999998" footer="0"/>
  <pageSetup paperSize="9" scale="99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24"/>
  <sheetViews>
    <sheetView rightToLeft="1" view="pageBreakPreview" zoomScaleNormal="100" zoomScaleSheetLayoutView="100" workbookViewId="0">
      <selection activeCell="A14" sqref="A14:E14"/>
    </sheetView>
  </sheetViews>
  <sheetFormatPr defaultColWidth="9" defaultRowHeight="18" customHeight="1" x14ac:dyDescent="0.2"/>
  <cols>
    <col min="1" max="1" width="15.625" style="165" customWidth="1"/>
    <col min="2" max="2" width="18.875" style="165" customWidth="1"/>
    <col min="3" max="3" width="13.75" style="165" customWidth="1"/>
    <col min="4" max="4" width="21.25" style="165" customWidth="1"/>
    <col min="5" max="5" width="14.875" style="165" customWidth="1"/>
    <col min="6" max="6" width="15.625" style="165" customWidth="1"/>
    <col min="7" max="7" width="13.625" style="165" customWidth="1"/>
    <col min="8" max="8" width="20.625" style="165" bestFit="1" customWidth="1"/>
    <col min="9" max="9" width="14.375" style="165" bestFit="1" customWidth="1"/>
    <col min="10" max="10" width="12.375" style="165" bestFit="1" customWidth="1"/>
    <col min="11" max="11" width="9" style="165"/>
    <col min="12" max="12" width="12.25" style="165" bestFit="1" customWidth="1"/>
    <col min="13" max="16384" width="9" style="165"/>
  </cols>
  <sheetData>
    <row r="1" spans="1:12" ht="30" customHeight="1" x14ac:dyDescent="0.2"/>
    <row r="2" spans="1:12" ht="18" customHeight="1" x14ac:dyDescent="0.2">
      <c r="A2" s="343" t="s">
        <v>132</v>
      </c>
      <c r="B2" s="343"/>
      <c r="C2" s="343"/>
      <c r="D2" s="343"/>
      <c r="E2" s="343"/>
      <c r="F2" s="343"/>
      <c r="G2" s="343"/>
      <c r="H2" s="343"/>
    </row>
    <row r="3" spans="1:12" ht="18" customHeight="1" x14ac:dyDescent="0.2">
      <c r="A3" s="166"/>
      <c r="B3" s="166"/>
      <c r="C3" s="166"/>
      <c r="D3" s="166"/>
      <c r="E3" s="166"/>
      <c r="F3" s="166"/>
      <c r="G3" s="166"/>
      <c r="H3" s="167" t="s">
        <v>69</v>
      </c>
    </row>
    <row r="4" spans="1:12" ht="20.100000000000001" customHeight="1" x14ac:dyDescent="0.2">
      <c r="A4" s="344" t="s">
        <v>70</v>
      </c>
      <c r="B4" s="347" t="s">
        <v>133</v>
      </c>
      <c r="C4" s="348"/>
      <c r="D4" s="348"/>
      <c r="E4" s="348"/>
      <c r="F4" s="348"/>
      <c r="G4" s="348"/>
      <c r="H4" s="349"/>
    </row>
    <row r="5" spans="1:12" s="1" customFormat="1" ht="18" customHeight="1" x14ac:dyDescent="0.2">
      <c r="A5" s="345"/>
      <c r="B5" s="350" t="s">
        <v>134</v>
      </c>
      <c r="C5" s="344" t="s">
        <v>135</v>
      </c>
      <c r="D5" s="350" t="s">
        <v>136</v>
      </c>
      <c r="E5" s="84" t="s">
        <v>74</v>
      </c>
      <c r="F5" s="84" t="s">
        <v>75</v>
      </c>
      <c r="G5" s="84" t="s">
        <v>76</v>
      </c>
      <c r="H5" s="84" t="s">
        <v>77</v>
      </c>
    </row>
    <row r="6" spans="1:12" s="1" customFormat="1" ht="18" customHeight="1" x14ac:dyDescent="0.2">
      <c r="A6" s="346"/>
      <c r="B6" s="351"/>
      <c r="C6" s="346"/>
      <c r="D6" s="351"/>
      <c r="E6" s="168" t="s">
        <v>137</v>
      </c>
      <c r="F6" s="168" t="s">
        <v>138</v>
      </c>
      <c r="G6" s="168" t="s">
        <v>139</v>
      </c>
      <c r="H6" s="168" t="s">
        <v>140</v>
      </c>
    </row>
    <row r="7" spans="1:12" ht="18" customHeight="1" x14ac:dyDescent="0.2">
      <c r="A7" s="352" t="s">
        <v>141</v>
      </c>
      <c r="B7" s="169" t="s">
        <v>142</v>
      </c>
      <c r="C7" s="170" t="s">
        <v>143</v>
      </c>
      <c r="D7" s="171" t="s">
        <v>144</v>
      </c>
      <c r="E7" s="90">
        <f>'[4]26-1-1'!L27+'[4]26-1-1'!L35+'[4]26-1-1'!L37</f>
        <v>7908358.7365160016</v>
      </c>
      <c r="F7" s="91">
        <v>31</v>
      </c>
      <c r="G7" s="90">
        <f>(E7*F7)/100</f>
        <v>2451591.2083199606</v>
      </c>
      <c r="H7" s="90">
        <f>G7^2</f>
        <v>6010299452711.7246</v>
      </c>
      <c r="I7" s="172"/>
    </row>
    <row r="8" spans="1:12" ht="18" customHeight="1" x14ac:dyDescent="0.2">
      <c r="A8" s="353"/>
      <c r="B8" s="173" t="s">
        <v>145</v>
      </c>
      <c r="C8" s="173">
        <v>27</v>
      </c>
      <c r="D8" s="94" t="s">
        <v>146</v>
      </c>
      <c r="E8" s="94">
        <f>'[4]وضعیت مالی'!E12</f>
        <v>992024</v>
      </c>
      <c r="F8" s="95">
        <v>10.7</v>
      </c>
      <c r="G8" s="94">
        <f>(E8*F8)/100</f>
        <v>106146.56799999998</v>
      </c>
      <c r="H8" s="94">
        <f>G8^2</f>
        <v>11267093898.178621</v>
      </c>
      <c r="I8" s="174"/>
    </row>
    <row r="9" spans="1:12" ht="20.100000000000001" customHeight="1" x14ac:dyDescent="0.2">
      <c r="A9" s="354" t="s">
        <v>147</v>
      </c>
      <c r="B9" s="354"/>
      <c r="C9" s="354"/>
      <c r="D9" s="354"/>
      <c r="E9" s="354"/>
      <c r="F9" s="354"/>
      <c r="G9" s="355"/>
      <c r="H9" s="175">
        <f>SUM(H7:H8)</f>
        <v>6021566546609.9033</v>
      </c>
      <c r="L9" s="172"/>
    </row>
    <row r="10" spans="1:12" ht="20.100000000000001" customHeight="1" x14ac:dyDescent="0.2">
      <c r="A10" s="286" t="s">
        <v>148</v>
      </c>
      <c r="B10" s="286"/>
      <c r="C10" s="286"/>
      <c r="D10" s="286"/>
      <c r="E10" s="286"/>
      <c r="F10" s="286"/>
      <c r="G10" s="287"/>
      <c r="H10" s="108">
        <f>SQRT(H9)</f>
        <v>2453888.0468778326</v>
      </c>
    </row>
    <row r="11" spans="1:12" ht="9.9499999999999993" customHeight="1" x14ac:dyDescent="0.2">
      <c r="A11" s="32"/>
      <c r="B11" s="32"/>
      <c r="C11" s="32"/>
      <c r="D11" s="32"/>
      <c r="E11" s="32"/>
      <c r="F11" s="32"/>
      <c r="G11" s="32"/>
      <c r="H11" s="176"/>
    </row>
    <row r="12" spans="1:12" ht="42" customHeight="1" x14ac:dyDescent="0.4">
      <c r="A12" s="356" t="s">
        <v>149</v>
      </c>
      <c r="B12" s="357"/>
      <c r="C12" s="357"/>
      <c r="D12" s="357"/>
      <c r="E12" s="357"/>
      <c r="F12" s="357"/>
      <c r="G12" s="357"/>
      <c r="H12" s="357"/>
    </row>
    <row r="13" spans="1:12" ht="42" customHeight="1" x14ac:dyDescent="0.2">
      <c r="A13" s="358" t="s">
        <v>150</v>
      </c>
      <c r="B13" s="359"/>
      <c r="C13" s="359"/>
      <c r="D13" s="359"/>
      <c r="E13" s="359"/>
      <c r="F13" s="359"/>
      <c r="G13" s="359"/>
      <c r="H13" s="359"/>
      <c r="L13" s="174"/>
    </row>
    <row r="14" spans="1:12" ht="18" customHeight="1" x14ac:dyDescent="0.2">
      <c r="A14" s="177"/>
      <c r="B14" s="178"/>
      <c r="C14" s="178"/>
      <c r="D14" s="178"/>
      <c r="E14" s="178"/>
      <c r="F14" s="178"/>
      <c r="G14" s="178"/>
      <c r="H14" s="178"/>
    </row>
    <row r="15" spans="1:12" ht="18" customHeight="1" x14ac:dyDescent="0.2">
      <c r="A15" s="177"/>
      <c r="B15" s="178"/>
      <c r="C15" s="178"/>
      <c r="D15" s="178"/>
      <c r="E15" s="178"/>
      <c r="F15" s="178"/>
      <c r="G15" s="178"/>
      <c r="H15" s="178"/>
    </row>
    <row r="16" spans="1:12" ht="18" customHeight="1" x14ac:dyDescent="0.2">
      <c r="A16" s="177"/>
      <c r="B16" s="178"/>
      <c r="C16" s="178"/>
      <c r="D16" s="178"/>
      <c r="E16" s="178"/>
      <c r="F16" s="178"/>
      <c r="G16" s="178"/>
      <c r="H16" s="178"/>
    </row>
    <row r="17" spans="1:8" ht="18" customHeight="1" x14ac:dyDescent="0.2">
      <c r="A17" s="177"/>
      <c r="B17" s="178"/>
      <c r="C17" s="178"/>
      <c r="D17" s="178"/>
      <c r="E17" s="178"/>
      <c r="F17" s="178"/>
      <c r="G17" s="178"/>
      <c r="H17" s="178"/>
    </row>
    <row r="18" spans="1:8" ht="18" customHeight="1" x14ac:dyDescent="0.2">
      <c r="A18" s="177"/>
      <c r="B18" s="178"/>
      <c r="C18" s="178"/>
      <c r="D18" s="178"/>
      <c r="E18" s="178"/>
      <c r="F18" s="178"/>
      <c r="G18" s="178"/>
      <c r="H18" s="178"/>
    </row>
    <row r="19" spans="1:8" ht="18" customHeight="1" x14ac:dyDescent="0.2">
      <c r="A19" s="177"/>
      <c r="B19" s="178"/>
      <c r="C19" s="178"/>
      <c r="D19" s="178"/>
      <c r="E19" s="178"/>
      <c r="F19" s="178"/>
      <c r="G19" s="178"/>
      <c r="H19" s="178"/>
    </row>
    <row r="20" spans="1:8" ht="18" customHeight="1" x14ac:dyDescent="0.2">
      <c r="A20" s="177"/>
      <c r="B20" s="178"/>
      <c r="C20" s="178"/>
      <c r="D20" s="178"/>
      <c r="E20" s="178"/>
      <c r="F20" s="178"/>
      <c r="G20" s="178"/>
      <c r="H20" s="178"/>
    </row>
    <row r="21" spans="1:8" ht="18" customHeight="1" x14ac:dyDescent="0.2">
      <c r="A21" s="177"/>
      <c r="B21" s="178"/>
      <c r="C21" s="178"/>
      <c r="D21" s="178"/>
      <c r="E21" s="178"/>
      <c r="F21" s="178"/>
      <c r="G21" s="178"/>
      <c r="H21" s="178"/>
    </row>
    <row r="22" spans="1:8" ht="18" customHeight="1" x14ac:dyDescent="0.2">
      <c r="A22" s="177"/>
      <c r="B22" s="178"/>
      <c r="C22" s="178"/>
      <c r="D22" s="178"/>
      <c r="E22" s="178"/>
      <c r="F22" s="178"/>
      <c r="G22" s="178"/>
      <c r="H22" s="178"/>
    </row>
    <row r="23" spans="1:8" ht="18" customHeight="1" x14ac:dyDescent="0.2">
      <c r="A23" s="177"/>
      <c r="B23" s="178"/>
      <c r="C23" s="178"/>
      <c r="D23" s="178"/>
      <c r="E23" s="178"/>
      <c r="F23" s="178"/>
      <c r="G23" s="178"/>
      <c r="H23" s="178"/>
    </row>
    <row r="24" spans="1:8" ht="18" customHeight="1" x14ac:dyDescent="0.2">
      <c r="A24" s="342">
        <v>10</v>
      </c>
      <c r="B24" s="342"/>
      <c r="C24" s="342"/>
      <c r="D24" s="342"/>
      <c r="E24" s="342"/>
      <c r="F24" s="342"/>
      <c r="G24" s="342"/>
      <c r="H24" s="342"/>
    </row>
  </sheetData>
  <mergeCells count="12">
    <mergeCell ref="A24:H24"/>
    <mergeCell ref="A2:H2"/>
    <mergeCell ref="A4:A6"/>
    <mergeCell ref="B4:H4"/>
    <mergeCell ref="B5:B6"/>
    <mergeCell ref="C5:C6"/>
    <mergeCell ref="D5:D6"/>
    <mergeCell ref="A7:A8"/>
    <mergeCell ref="A9:G9"/>
    <mergeCell ref="A10:G10"/>
    <mergeCell ref="A12:H12"/>
    <mergeCell ref="A13:H13"/>
  </mergeCells>
  <printOptions horizontalCentered="1"/>
  <pageMargins left="0.59055118110236204" right="0.59055118110236204" top="1.37795275590551" bottom="0.196850393700787" header="0.59055118110236204" footer="0"/>
  <pageSetup paperSize="9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5"/>
  <sheetViews>
    <sheetView rightToLeft="1" view="pageBreakPreview" zoomScaleNormal="100" zoomScaleSheetLayoutView="100" workbookViewId="0">
      <selection activeCell="A14" sqref="A14:E14"/>
    </sheetView>
  </sheetViews>
  <sheetFormatPr defaultColWidth="9" defaultRowHeight="18" customHeight="1" x14ac:dyDescent="0.2"/>
  <cols>
    <col min="1" max="1" width="11.125" style="1" customWidth="1"/>
    <col min="2" max="2" width="23.375" style="1" customWidth="1"/>
    <col min="3" max="3" width="46.25" style="1" customWidth="1"/>
    <col min="4" max="4" width="12.25" style="1" customWidth="1"/>
    <col min="5" max="5" width="12.25" style="1" bestFit="1" customWidth="1"/>
    <col min="6" max="6" width="10.875" style="1" customWidth="1"/>
    <col min="7" max="7" width="17.625" style="1" customWidth="1"/>
    <col min="8" max="8" width="3" style="1" customWidth="1"/>
    <col min="9" max="9" width="20.625" style="1" bestFit="1" customWidth="1"/>
    <col min="10" max="10" width="15.25" style="1" bestFit="1" customWidth="1"/>
    <col min="11" max="11" width="15.375" style="1" bestFit="1" customWidth="1"/>
    <col min="12" max="16384" width="9" style="1"/>
  </cols>
  <sheetData>
    <row r="1" spans="1:11" ht="30" customHeight="1" x14ac:dyDescent="0.2">
      <c r="A1" s="361"/>
      <c r="B1" s="361"/>
      <c r="C1" s="361"/>
      <c r="D1" s="361"/>
      <c r="E1" s="361"/>
      <c r="F1" s="361"/>
      <c r="G1" s="361"/>
    </row>
    <row r="2" spans="1:11" ht="20.100000000000001" customHeight="1" x14ac:dyDescent="0.2">
      <c r="A2" s="364" t="s">
        <v>151</v>
      </c>
      <c r="B2" s="364"/>
      <c r="C2" s="364"/>
      <c r="D2" s="364"/>
      <c r="E2" s="364"/>
      <c r="F2" s="364"/>
      <c r="G2" s="364"/>
    </row>
    <row r="3" spans="1:11" ht="18" customHeight="1" x14ac:dyDescent="0.2">
      <c r="A3" s="179"/>
      <c r="B3" s="179"/>
      <c r="C3" s="179"/>
      <c r="D3" s="179"/>
      <c r="E3" s="179"/>
      <c r="F3" s="179"/>
      <c r="G3" s="167" t="s">
        <v>69</v>
      </c>
    </row>
    <row r="4" spans="1:11" ht="20.100000000000001" customHeight="1" x14ac:dyDescent="0.2">
      <c r="A4" s="350" t="s">
        <v>70</v>
      </c>
      <c r="B4" s="372" t="s">
        <v>152</v>
      </c>
      <c r="C4" s="372"/>
      <c r="D4" s="372"/>
      <c r="E4" s="372"/>
      <c r="F4" s="372"/>
      <c r="G4" s="372"/>
    </row>
    <row r="5" spans="1:11" s="14" customFormat="1" ht="18" customHeight="1" x14ac:dyDescent="0.2">
      <c r="A5" s="371"/>
      <c r="B5" s="281" t="s">
        <v>153</v>
      </c>
      <c r="C5" s="281" t="s">
        <v>136</v>
      </c>
      <c r="D5" s="168">
        <v>1</v>
      </c>
      <c r="E5" s="168">
        <v>2</v>
      </c>
      <c r="F5" s="168">
        <v>3</v>
      </c>
      <c r="G5" s="168">
        <v>4</v>
      </c>
    </row>
    <row r="6" spans="1:11" s="14" customFormat="1" ht="18" customHeight="1" x14ac:dyDescent="0.2">
      <c r="A6" s="351"/>
      <c r="B6" s="281"/>
      <c r="C6" s="281"/>
      <c r="D6" s="168" t="s">
        <v>154</v>
      </c>
      <c r="E6" s="168" t="s">
        <v>138</v>
      </c>
      <c r="F6" s="168" t="s">
        <v>139</v>
      </c>
      <c r="G6" s="168" t="s">
        <v>140</v>
      </c>
      <c r="H6" s="180"/>
    </row>
    <row r="7" spans="1:11" s="14" customFormat="1" ht="30" customHeight="1" x14ac:dyDescent="0.2">
      <c r="A7" s="350" t="s">
        <v>155</v>
      </c>
      <c r="B7" s="181" t="s">
        <v>156</v>
      </c>
      <c r="C7" s="97" t="s">
        <v>157</v>
      </c>
      <c r="D7" s="43">
        <f>'[4]22-22-1'!L11</f>
        <v>121746</v>
      </c>
      <c r="E7" s="181">
        <v>0.4</v>
      </c>
      <c r="F7" s="43">
        <f>(D7*E7)/100</f>
        <v>486.98400000000004</v>
      </c>
      <c r="G7" s="43">
        <f>F7^2</f>
        <v>237153.41625600003</v>
      </c>
    </row>
    <row r="8" spans="1:11" s="14" customFormat="1" ht="33" customHeight="1" x14ac:dyDescent="0.2">
      <c r="A8" s="351"/>
      <c r="B8" s="173" t="s">
        <v>158</v>
      </c>
      <c r="C8" s="182" t="s">
        <v>159</v>
      </c>
      <c r="D8" s="183">
        <f>'[4]وضعیت مالی'!E6+'[4]وضعیت مالی'!E7+'[4]وضعیت مالی'!E9+'[4]وضعیت مالی'!E10-'محاسبه كل رسيك اعتبار'!D7</f>
        <v>10294035</v>
      </c>
      <c r="E8" s="173">
        <v>2.6</v>
      </c>
      <c r="F8" s="183">
        <f>(D8*E8)/100</f>
        <v>267644.90999999997</v>
      </c>
      <c r="G8" s="183">
        <f>F8^2</f>
        <v>71633797848.908081</v>
      </c>
      <c r="I8" s="14">
        <v>5593901</v>
      </c>
      <c r="J8" s="180">
        <f>I8*50%</f>
        <v>2796950.5</v>
      </c>
      <c r="K8" s="180"/>
    </row>
    <row r="9" spans="1:11" ht="20.100000000000001" customHeight="1" x14ac:dyDescent="0.2">
      <c r="A9" s="278" t="s">
        <v>160</v>
      </c>
      <c r="B9" s="278"/>
      <c r="C9" s="278"/>
      <c r="D9" s="278"/>
      <c r="E9" s="278"/>
      <c r="F9" s="362"/>
      <c r="G9" s="184">
        <f>SUM(G7:G8)</f>
        <v>71634035002.324341</v>
      </c>
      <c r="I9" s="185">
        <f>G10^2</f>
        <v>71634035002.324356</v>
      </c>
    </row>
    <row r="10" spans="1:11" ht="20.100000000000001" customHeight="1" x14ac:dyDescent="0.2">
      <c r="A10" s="286" t="s">
        <v>161</v>
      </c>
      <c r="B10" s="286"/>
      <c r="C10" s="286"/>
      <c r="D10" s="286"/>
      <c r="E10" s="286"/>
      <c r="F10" s="287"/>
      <c r="G10" s="124">
        <f>SQRT(G9)</f>
        <v>267645.35303704481</v>
      </c>
      <c r="I10" s="1">
        <f>SQRT(I9)</f>
        <v>267645.35303704481</v>
      </c>
      <c r="K10" s="186"/>
    </row>
    <row r="11" spans="1:11" ht="9.9499999999999993" customHeight="1" x14ac:dyDescent="0.2">
      <c r="A11" s="34"/>
      <c r="B11" s="34"/>
      <c r="C11" s="34"/>
      <c r="D11" s="34"/>
      <c r="E11" s="34"/>
      <c r="F11" s="34"/>
      <c r="G11" s="55"/>
    </row>
    <row r="12" spans="1:11" ht="18" customHeight="1" x14ac:dyDescent="0.2">
      <c r="A12" s="363" t="s">
        <v>162</v>
      </c>
      <c r="B12" s="363"/>
      <c r="C12" s="363"/>
      <c r="D12" s="363"/>
      <c r="E12" s="363"/>
      <c r="F12" s="363"/>
      <c r="G12" s="363"/>
    </row>
    <row r="13" spans="1:11" ht="18" customHeight="1" x14ac:dyDescent="0.2">
      <c r="A13" s="35"/>
      <c r="B13" s="35"/>
      <c r="C13" s="35"/>
      <c r="D13" s="35"/>
      <c r="E13" s="35"/>
      <c r="F13" s="35"/>
      <c r="G13" s="35"/>
    </row>
    <row r="14" spans="1:11" ht="20.100000000000001" customHeight="1" x14ac:dyDescent="0.2">
      <c r="A14" s="364" t="s">
        <v>163</v>
      </c>
      <c r="B14" s="364"/>
      <c r="C14" s="364"/>
      <c r="D14" s="364"/>
      <c r="E14" s="364"/>
      <c r="F14" s="35"/>
      <c r="G14" s="35"/>
    </row>
    <row r="15" spans="1:11" ht="18" customHeight="1" x14ac:dyDescent="0.2">
      <c r="A15" s="35"/>
      <c r="B15" s="35"/>
      <c r="C15" s="35"/>
      <c r="D15" s="35"/>
      <c r="E15" s="35"/>
      <c r="F15" s="35"/>
      <c r="G15" s="167" t="s">
        <v>69</v>
      </c>
      <c r="J15" s="187"/>
    </row>
    <row r="16" spans="1:11" ht="18" customHeight="1" x14ac:dyDescent="0.2">
      <c r="A16" s="365" t="s">
        <v>70</v>
      </c>
      <c r="B16" s="366"/>
      <c r="C16" s="369" t="s">
        <v>164</v>
      </c>
      <c r="D16" s="308"/>
      <c r="E16" s="308"/>
      <c r="F16" s="308"/>
      <c r="G16" s="370"/>
    </row>
    <row r="17" spans="1:7" ht="18" customHeight="1" x14ac:dyDescent="0.2">
      <c r="A17" s="367"/>
      <c r="B17" s="368"/>
      <c r="C17" s="365" t="s">
        <v>136</v>
      </c>
      <c r="D17" s="366"/>
      <c r="E17" s="168">
        <v>1</v>
      </c>
      <c r="F17" s="168">
        <v>2</v>
      </c>
      <c r="G17" s="168">
        <v>3</v>
      </c>
    </row>
    <row r="18" spans="1:7" ht="18" customHeight="1" x14ac:dyDescent="0.2">
      <c r="A18" s="281" t="s">
        <v>165</v>
      </c>
      <c r="B18" s="281"/>
      <c r="C18" s="367"/>
      <c r="D18" s="368"/>
      <c r="E18" s="168" t="s">
        <v>154</v>
      </c>
      <c r="F18" s="168" t="s">
        <v>138</v>
      </c>
      <c r="G18" s="168" t="s">
        <v>139</v>
      </c>
    </row>
    <row r="19" spans="1:7" ht="18" customHeight="1" x14ac:dyDescent="0.2">
      <c r="A19" s="281"/>
      <c r="B19" s="281"/>
      <c r="C19" s="281" t="s">
        <v>166</v>
      </c>
      <c r="D19" s="281"/>
      <c r="E19" s="175">
        <f>MAX(0,'[5]محاسبه مبلغ سرمايه موجود'!C34)</f>
        <v>0</v>
      </c>
      <c r="F19" s="188">
        <v>44</v>
      </c>
      <c r="G19" s="175">
        <f>E19*F19</f>
        <v>0</v>
      </c>
    </row>
    <row r="20" spans="1:7" ht="15" customHeight="1" x14ac:dyDescent="0.2">
      <c r="A20" s="35"/>
      <c r="B20" s="35"/>
      <c r="C20" s="35"/>
      <c r="D20" s="35"/>
      <c r="E20" s="34"/>
      <c r="F20" s="34"/>
      <c r="G20" s="55"/>
    </row>
    <row r="21" spans="1:7" ht="43.5" customHeight="1" x14ac:dyDescent="0.2">
      <c r="A21" s="258" t="s">
        <v>167</v>
      </c>
      <c r="B21" s="258"/>
      <c r="C21" s="258"/>
      <c r="D21" s="258"/>
      <c r="E21" s="258"/>
      <c r="F21" s="258"/>
      <c r="G21" s="258"/>
    </row>
    <row r="22" spans="1:7" ht="18" customHeight="1" x14ac:dyDescent="0.2">
      <c r="A22" s="83"/>
      <c r="B22" s="83"/>
      <c r="C22" s="83"/>
      <c r="D22" s="83"/>
      <c r="E22" s="83"/>
      <c r="F22" s="83"/>
      <c r="G22" s="83"/>
    </row>
    <row r="23" spans="1:7" ht="13.5" customHeight="1" x14ac:dyDescent="0.2">
      <c r="A23" s="35"/>
      <c r="B23" s="35"/>
      <c r="C23" s="35"/>
      <c r="D23" s="35"/>
      <c r="E23" s="34"/>
      <c r="F23" s="34"/>
      <c r="G23" s="55"/>
    </row>
    <row r="24" spans="1:7" ht="18" customHeight="1" x14ac:dyDescent="0.2">
      <c r="A24" s="360">
        <v>11</v>
      </c>
      <c r="B24" s="360"/>
      <c r="C24" s="360"/>
      <c r="D24" s="360"/>
      <c r="E24" s="360"/>
      <c r="F24" s="360"/>
      <c r="G24" s="360"/>
    </row>
    <row r="25" spans="1:7" ht="18" customHeight="1" x14ac:dyDescent="0.2">
      <c r="A25" s="361"/>
      <c r="B25" s="361"/>
      <c r="C25" s="361"/>
      <c r="D25" s="361"/>
      <c r="E25" s="361"/>
      <c r="F25" s="361"/>
      <c r="G25" s="361"/>
    </row>
  </sheetData>
  <mergeCells count="19">
    <mergeCell ref="A1:G1"/>
    <mergeCell ref="A2:G2"/>
    <mergeCell ref="A4:A6"/>
    <mergeCell ref="B4:G4"/>
    <mergeCell ref="B5:B6"/>
    <mergeCell ref="C5:C6"/>
    <mergeCell ref="A21:G21"/>
    <mergeCell ref="A24:G24"/>
    <mergeCell ref="A25:G25"/>
    <mergeCell ref="A7:A8"/>
    <mergeCell ref="A9:F9"/>
    <mergeCell ref="A10:F10"/>
    <mergeCell ref="A12:G12"/>
    <mergeCell ref="A14:E14"/>
    <mergeCell ref="A16:B17"/>
    <mergeCell ref="C16:G16"/>
    <mergeCell ref="C17:D18"/>
    <mergeCell ref="A18:B19"/>
    <mergeCell ref="C19:D19"/>
  </mergeCells>
  <printOptions horizontalCentered="1"/>
  <pageMargins left="0.59055118110236204" right="0.59055118110236204" top="1.37795275590551" bottom="0.196850393700787" header="0.59055118110236204" footer="0"/>
  <pageSetup paperSize="9" scale="99" fitToWidth="0" fitToHeight="0" orientation="landscape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 30 اسفند 1399 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2:K41"/>
  <sheetViews>
    <sheetView rightToLeft="1" view="pageBreakPreview" zoomScaleNormal="100" zoomScaleSheetLayoutView="100" workbookViewId="0">
      <selection activeCell="A14" sqref="A13:E14"/>
    </sheetView>
  </sheetViews>
  <sheetFormatPr defaultColWidth="9" defaultRowHeight="18" customHeight="1" x14ac:dyDescent="0.2"/>
  <cols>
    <col min="1" max="1" width="10.75" style="1" customWidth="1"/>
    <col min="2" max="2" width="2.625" style="1" customWidth="1"/>
    <col min="3" max="3" width="5.125" style="1" bestFit="1" customWidth="1"/>
    <col min="4" max="4" width="2.625" style="1" customWidth="1"/>
    <col min="5" max="5" width="45.25" style="28" customWidth="1"/>
    <col min="6" max="6" width="2.625" style="28" customWidth="1"/>
    <col min="7" max="7" width="18.625" style="1" bestFit="1" customWidth="1"/>
    <col min="8" max="8" width="10.375" style="1" bestFit="1" customWidth="1"/>
    <col min="9" max="9" width="22.375" style="1" bestFit="1" customWidth="1"/>
    <col min="10" max="10" width="9" style="1"/>
    <col min="11" max="11" width="12.25" style="1" bestFit="1" customWidth="1"/>
    <col min="12" max="16384" width="9" style="1"/>
  </cols>
  <sheetData>
    <row r="2" spans="1:11" ht="35.1" customHeight="1" x14ac:dyDescent="0.2">
      <c r="A2" s="361"/>
      <c r="B2" s="361"/>
      <c r="C2" s="361"/>
      <c r="D2" s="361"/>
      <c r="E2" s="361"/>
      <c r="F2" s="361"/>
      <c r="G2" s="361"/>
    </row>
    <row r="3" spans="1:11" ht="20.100000000000001" customHeight="1" x14ac:dyDescent="0.2">
      <c r="A3" s="380" t="s">
        <v>168</v>
      </c>
      <c r="B3" s="380"/>
      <c r="C3" s="380"/>
      <c r="D3" s="380"/>
      <c r="E3" s="380"/>
      <c r="F3" s="380"/>
      <c r="G3" s="380"/>
    </row>
    <row r="4" spans="1:11" ht="18" customHeight="1" x14ac:dyDescent="0.2">
      <c r="C4" s="189"/>
      <c r="D4" s="189"/>
      <c r="E4" s="189"/>
      <c r="F4" s="189"/>
      <c r="G4" s="189"/>
    </row>
    <row r="5" spans="1:11" ht="18" customHeight="1" x14ac:dyDescent="0.2">
      <c r="C5" s="361">
        <v>100</v>
      </c>
      <c r="D5" s="361" t="s">
        <v>169</v>
      </c>
      <c r="E5" s="190" t="s">
        <v>170</v>
      </c>
      <c r="F5" s="361" t="s">
        <v>171</v>
      </c>
      <c r="G5" s="361" t="s">
        <v>17</v>
      </c>
    </row>
    <row r="6" spans="1:11" ht="18" customHeight="1" x14ac:dyDescent="0.2">
      <c r="C6" s="361"/>
      <c r="D6" s="361"/>
      <c r="E6" s="191" t="s">
        <v>16</v>
      </c>
      <c r="F6" s="381"/>
      <c r="G6" s="361"/>
      <c r="H6" s="192"/>
      <c r="I6" s="192"/>
    </row>
    <row r="7" spans="1:11" ht="18" customHeight="1" x14ac:dyDescent="0.2">
      <c r="C7" s="193"/>
      <c r="D7" s="193"/>
      <c r="E7" s="1"/>
      <c r="F7" s="1"/>
    </row>
    <row r="8" spans="1:11" ht="18" customHeight="1" x14ac:dyDescent="0.2">
      <c r="C8" s="193"/>
      <c r="D8" s="193"/>
      <c r="E8" s="1"/>
      <c r="F8" s="1"/>
      <c r="K8" s="192"/>
    </row>
    <row r="9" spans="1:11" ht="18" customHeight="1" x14ac:dyDescent="0.2">
      <c r="C9" s="189"/>
      <c r="D9" s="189"/>
      <c r="E9" s="189"/>
      <c r="F9" s="189"/>
      <c r="G9" s="189"/>
    </row>
    <row r="10" spans="1:11" ht="25.5" customHeight="1" x14ac:dyDescent="0.2">
      <c r="A10" s="374">
        <f>'صورت توانگری'!F13</f>
        <v>1.2136138197052799</v>
      </c>
      <c r="B10" s="361" t="s">
        <v>171</v>
      </c>
      <c r="C10" s="361">
        <v>100</v>
      </c>
      <c r="D10" s="361" t="s">
        <v>169</v>
      </c>
      <c r="E10" s="194">
        <f>'محاسبه مبلغ سرمايه موجود'!C32</f>
        <v>12132377.736516003</v>
      </c>
      <c r="F10" s="376" t="s">
        <v>171</v>
      </c>
      <c r="G10" s="377" t="s">
        <v>17</v>
      </c>
    </row>
    <row r="11" spans="1:11" ht="8.25" customHeight="1" x14ac:dyDescent="0.2">
      <c r="A11" s="375"/>
      <c r="B11" s="361"/>
      <c r="C11" s="361"/>
      <c r="D11" s="361"/>
      <c r="E11" s="378" t="s">
        <v>172</v>
      </c>
      <c r="F11" s="376"/>
      <c r="G11" s="377"/>
    </row>
    <row r="12" spans="1:11" ht="18" customHeight="1" x14ac:dyDescent="0.2">
      <c r="A12" s="375"/>
      <c r="B12" s="361"/>
      <c r="C12" s="361"/>
      <c r="D12" s="361"/>
      <c r="E12" s="379"/>
      <c r="F12" s="376"/>
      <c r="G12" s="377"/>
      <c r="K12" s="186"/>
    </row>
    <row r="13" spans="1:11" ht="18" customHeight="1" x14ac:dyDescent="0.2">
      <c r="A13" s="195"/>
      <c r="C13" s="193"/>
      <c r="D13" s="193"/>
      <c r="E13" s="373" t="s">
        <v>173</v>
      </c>
      <c r="F13" s="1"/>
      <c r="G13" s="196"/>
      <c r="I13" s="197">
        <v>12047003</v>
      </c>
    </row>
    <row r="14" spans="1:11" ht="18" customHeight="1" x14ac:dyDescent="0.2">
      <c r="A14" s="195"/>
      <c r="C14" s="193"/>
      <c r="D14" s="193"/>
      <c r="E14" s="373"/>
      <c r="F14" s="1"/>
      <c r="G14" s="196"/>
      <c r="I14" s="197">
        <f>9684814+2421328+267645</f>
        <v>12373787</v>
      </c>
    </row>
    <row r="15" spans="1:11" ht="18" customHeight="1" x14ac:dyDescent="0.2">
      <c r="A15" s="195"/>
      <c r="C15" s="193"/>
      <c r="D15" s="193"/>
      <c r="E15" s="198"/>
      <c r="F15" s="1"/>
      <c r="G15" s="196"/>
      <c r="I15" s="1">
        <f>I13/I14</f>
        <v>0.97359062346878933</v>
      </c>
    </row>
    <row r="16" spans="1:11" ht="18" customHeight="1" x14ac:dyDescent="0.2">
      <c r="A16" s="195"/>
      <c r="C16" s="193"/>
      <c r="D16" s="193"/>
      <c r="E16" s="198"/>
      <c r="F16" s="1"/>
      <c r="G16" s="196"/>
    </row>
    <row r="17" spans="1:7" ht="18" customHeight="1" x14ac:dyDescent="0.2">
      <c r="A17" s="195"/>
      <c r="C17" s="193"/>
      <c r="D17" s="193"/>
      <c r="E17" s="198"/>
      <c r="F17" s="1"/>
      <c r="G17" s="196"/>
    </row>
    <row r="18" spans="1:7" ht="18" customHeight="1" x14ac:dyDescent="0.2">
      <c r="A18" s="195"/>
      <c r="C18" s="193"/>
      <c r="D18" s="193"/>
      <c r="E18" s="198"/>
      <c r="F18" s="1"/>
      <c r="G18" s="196"/>
    </row>
    <row r="19" spans="1:7" ht="18" customHeight="1" x14ac:dyDescent="0.2">
      <c r="A19" s="195"/>
      <c r="C19" s="193"/>
      <c r="D19" s="193"/>
      <c r="E19" s="198"/>
      <c r="F19" s="1"/>
      <c r="G19" s="196"/>
    </row>
    <row r="20" spans="1:7" ht="18" customHeight="1" x14ac:dyDescent="0.2">
      <c r="A20" s="195"/>
      <c r="C20" s="193"/>
      <c r="D20" s="193"/>
      <c r="E20" s="198"/>
      <c r="F20" s="1"/>
      <c r="G20" s="196"/>
    </row>
    <row r="21" spans="1:7" ht="18" customHeight="1" x14ac:dyDescent="0.2">
      <c r="A21" s="195"/>
      <c r="C21" s="193"/>
      <c r="D21" s="193"/>
      <c r="E21" s="198"/>
      <c r="F21" s="1"/>
      <c r="G21" s="196"/>
    </row>
    <row r="22" spans="1:7" ht="18" customHeight="1" x14ac:dyDescent="0.2">
      <c r="A22" s="195"/>
      <c r="C22" s="193"/>
      <c r="D22" s="193"/>
      <c r="E22" s="198"/>
      <c r="F22" s="1"/>
      <c r="G22" s="196"/>
    </row>
    <row r="23" spans="1:7" ht="18" customHeight="1" x14ac:dyDescent="0.2">
      <c r="A23" s="195"/>
      <c r="C23" s="193"/>
      <c r="D23" s="193"/>
      <c r="E23" s="198"/>
      <c r="F23" s="1"/>
      <c r="G23" s="196"/>
    </row>
    <row r="24" spans="1:7" ht="18" customHeight="1" x14ac:dyDescent="0.2">
      <c r="A24" s="195"/>
      <c r="C24" s="193"/>
      <c r="D24" s="193"/>
      <c r="E24" s="198"/>
      <c r="F24" s="1"/>
      <c r="G24" s="196"/>
    </row>
    <row r="25" spans="1:7" ht="18" customHeight="1" x14ac:dyDescent="0.2">
      <c r="A25" s="195"/>
      <c r="C25" s="193"/>
      <c r="D25" s="193"/>
      <c r="E25" s="198"/>
      <c r="F25" s="1"/>
      <c r="G25" s="196"/>
    </row>
    <row r="26" spans="1:7" ht="18" customHeight="1" x14ac:dyDescent="0.2">
      <c r="A26" s="195"/>
      <c r="C26" s="193"/>
      <c r="D26" s="193"/>
      <c r="E26" s="198"/>
      <c r="F26" s="1"/>
      <c r="G26" s="196"/>
    </row>
    <row r="27" spans="1:7" ht="18" customHeight="1" x14ac:dyDescent="0.2">
      <c r="A27" s="195"/>
      <c r="C27" s="193"/>
      <c r="D27" s="193"/>
      <c r="E27" s="198"/>
      <c r="F27" s="1"/>
      <c r="G27" s="196"/>
    </row>
    <row r="28" spans="1:7" ht="18" customHeight="1" x14ac:dyDescent="0.2">
      <c r="A28" s="195"/>
      <c r="C28" s="193"/>
      <c r="D28" s="193"/>
      <c r="E28" s="198"/>
      <c r="F28" s="1"/>
      <c r="G28" s="196"/>
    </row>
    <row r="29" spans="1:7" ht="18" customHeight="1" x14ac:dyDescent="0.2">
      <c r="A29" s="195"/>
      <c r="C29" s="193"/>
      <c r="D29" s="193"/>
      <c r="E29" s="198"/>
      <c r="F29" s="1"/>
      <c r="G29" s="196"/>
    </row>
    <row r="30" spans="1:7" ht="18" customHeight="1" x14ac:dyDescent="0.2">
      <c r="A30" s="195"/>
      <c r="C30" s="193"/>
      <c r="D30" s="193"/>
      <c r="E30" s="198"/>
      <c r="F30" s="1"/>
      <c r="G30" s="196"/>
    </row>
    <row r="31" spans="1:7" ht="18" customHeight="1" x14ac:dyDescent="0.2">
      <c r="A31" s="195"/>
      <c r="C31" s="193"/>
      <c r="D31" s="193"/>
      <c r="E31" s="198"/>
      <c r="F31" s="1"/>
      <c r="G31" s="196"/>
    </row>
    <row r="32" spans="1:7" ht="18" customHeight="1" x14ac:dyDescent="0.2">
      <c r="A32" s="195"/>
      <c r="C32" s="193"/>
      <c r="D32" s="193"/>
      <c r="E32" s="198"/>
      <c r="F32" s="1"/>
      <c r="G32" s="196"/>
    </row>
    <row r="33" spans="1:7" ht="18" customHeight="1" x14ac:dyDescent="0.2">
      <c r="A33" s="195"/>
      <c r="C33" s="193"/>
      <c r="D33" s="193"/>
      <c r="E33" s="198"/>
      <c r="F33" s="1"/>
      <c r="G33" s="196"/>
    </row>
    <row r="34" spans="1:7" ht="18" customHeight="1" x14ac:dyDescent="0.2">
      <c r="A34" s="195"/>
      <c r="C34" s="193"/>
      <c r="D34" s="193"/>
      <c r="E34" s="198"/>
      <c r="F34" s="1"/>
      <c r="G34" s="196"/>
    </row>
    <row r="35" spans="1:7" ht="18" customHeight="1" x14ac:dyDescent="0.2">
      <c r="A35" s="195"/>
      <c r="C35" s="193"/>
      <c r="D35" s="193"/>
      <c r="E35" s="198"/>
      <c r="F35" s="1"/>
      <c r="G35" s="196"/>
    </row>
    <row r="36" spans="1:7" ht="18" customHeight="1" x14ac:dyDescent="0.2">
      <c r="A36" s="195"/>
      <c r="C36" s="193"/>
      <c r="D36" s="193"/>
      <c r="E36" s="198"/>
      <c r="F36" s="1"/>
      <c r="G36" s="196"/>
    </row>
    <row r="37" spans="1:7" ht="18" customHeight="1" x14ac:dyDescent="0.2">
      <c r="A37" s="195"/>
      <c r="C37" s="193"/>
      <c r="D37" s="193"/>
      <c r="E37" s="198"/>
      <c r="F37" s="1"/>
      <c r="G37" s="196"/>
    </row>
    <row r="38" spans="1:7" ht="18" customHeight="1" x14ac:dyDescent="0.2">
      <c r="A38" s="195"/>
      <c r="C38" s="193"/>
      <c r="D38" s="193"/>
      <c r="E38" s="198"/>
      <c r="F38" s="1"/>
      <c r="G38" s="196"/>
    </row>
    <row r="39" spans="1:7" ht="18" customHeight="1" x14ac:dyDescent="0.2">
      <c r="A39" s="195"/>
      <c r="C39" s="193"/>
      <c r="D39" s="193"/>
      <c r="E39" s="198"/>
      <c r="F39" s="1"/>
      <c r="G39" s="196"/>
    </row>
    <row r="40" spans="1:7" ht="30" customHeight="1" x14ac:dyDescent="0.2">
      <c r="A40" s="195"/>
      <c r="C40" s="193"/>
      <c r="D40" s="193"/>
      <c r="E40" s="198"/>
      <c r="F40" s="1"/>
      <c r="G40" s="196"/>
    </row>
    <row r="41" spans="1:7" ht="18" customHeight="1" x14ac:dyDescent="0.2">
      <c r="A41" s="257">
        <v>12</v>
      </c>
      <c r="B41" s="257"/>
      <c r="C41" s="257"/>
      <c r="D41" s="257"/>
      <c r="E41" s="257"/>
      <c r="F41" s="257"/>
      <c r="G41" s="257"/>
    </row>
  </sheetData>
  <mergeCells count="15">
    <mergeCell ref="A2:G2"/>
    <mergeCell ref="A3:G3"/>
    <mergeCell ref="C5:C6"/>
    <mergeCell ref="D5:D6"/>
    <mergeCell ref="F5:F6"/>
    <mergeCell ref="G5:G6"/>
    <mergeCell ref="E13:E14"/>
    <mergeCell ref="A41:G41"/>
    <mergeCell ref="A10:A12"/>
    <mergeCell ref="B10:B12"/>
    <mergeCell ref="C10:C12"/>
    <mergeCell ref="D10:D12"/>
    <mergeCell ref="F10:F12"/>
    <mergeCell ref="G10:G12"/>
    <mergeCell ref="E11:E12"/>
  </mergeCells>
  <printOptions horizontalCentered="1"/>
  <pageMargins left="0.59055118110236204" right="0.59055118110236204" top="1.37795275590551" bottom="0.196850393700787" header="0.59055118110236204" footer="0"/>
  <pageSetup paperSize="9" fitToWidth="0" fitToHeight="0" orientation="portrait" r:id="rId1"/>
  <headerFooter differentOddEven="1" scaleWithDoc="0">
    <oddHeader xml:space="preserve">&amp;L
&amp;G&amp;C&amp;"B Titr,Bold"&amp;12&amp;K000000شركت بیمه سینا (سهامی عام)  
گزارش توانگری مالی 
سال مالی منتهی به 30 اسفند 1399 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rightToLeft="1" zoomScale="70" zoomScaleNormal="70" zoomScaleSheetLayoutView="70" workbookViewId="0">
      <selection activeCell="I79" sqref="I79"/>
    </sheetView>
  </sheetViews>
  <sheetFormatPr defaultRowHeight="14.25" x14ac:dyDescent="0.2"/>
  <cols>
    <col min="1" max="1" width="9" bestFit="1" customWidth="1"/>
    <col min="5" max="5" width="15.125" customWidth="1"/>
    <col min="6" max="6" width="13" customWidth="1"/>
    <col min="8" max="8" width="78.125" bestFit="1" customWidth="1"/>
    <col min="9" max="10" width="9" customWidth="1"/>
    <col min="11" max="11" width="14.25" bestFit="1" customWidth="1"/>
    <col min="12" max="12" width="17.375" bestFit="1" customWidth="1"/>
    <col min="13" max="13" width="20" bestFit="1" customWidth="1"/>
    <col min="14" max="14" width="15.75" customWidth="1"/>
    <col min="15" max="15" width="14.125" customWidth="1"/>
    <col min="16" max="16" width="17.375" customWidth="1"/>
    <col min="17" max="17" width="17.75" customWidth="1"/>
  </cols>
  <sheetData>
    <row r="1" spans="1:17" ht="24" customHeight="1" x14ac:dyDescent="0.2">
      <c r="A1" s="382" t="s">
        <v>174</v>
      </c>
      <c r="B1" s="383"/>
      <c r="C1" s="383"/>
      <c r="D1" s="383"/>
      <c r="E1" s="383"/>
      <c r="F1" s="383"/>
      <c r="G1" s="383"/>
      <c r="H1" s="383"/>
      <c r="I1" s="383"/>
      <c r="J1" s="383"/>
      <c r="K1" s="384" t="s">
        <v>175</v>
      </c>
      <c r="L1" s="384"/>
      <c r="M1" s="384"/>
      <c r="N1" s="384"/>
      <c r="O1" s="384"/>
      <c r="P1" s="385"/>
      <c r="Q1" s="386" t="s">
        <v>176</v>
      </c>
    </row>
    <row r="2" spans="1:17" ht="42" customHeight="1" x14ac:dyDescent="0.2">
      <c r="A2" s="389" t="s">
        <v>177</v>
      </c>
      <c r="B2" s="391" t="s">
        <v>178</v>
      </c>
      <c r="C2" s="391" t="s">
        <v>179</v>
      </c>
      <c r="D2" s="391" t="s">
        <v>180</v>
      </c>
      <c r="E2" s="393" t="s">
        <v>181</v>
      </c>
      <c r="F2" s="393" t="s">
        <v>182</v>
      </c>
      <c r="G2" s="395" t="s">
        <v>183</v>
      </c>
      <c r="H2" s="395" t="s">
        <v>184</v>
      </c>
      <c r="I2" s="397" t="s">
        <v>185</v>
      </c>
      <c r="J2" s="398"/>
      <c r="K2" s="386" t="s">
        <v>186</v>
      </c>
      <c r="L2" s="386" t="s">
        <v>187</v>
      </c>
      <c r="M2" s="386" t="s">
        <v>188</v>
      </c>
      <c r="N2" s="386" t="s">
        <v>189</v>
      </c>
      <c r="O2" s="386" t="s">
        <v>190</v>
      </c>
      <c r="P2" s="386" t="s">
        <v>191</v>
      </c>
      <c r="Q2" s="387"/>
    </row>
    <row r="3" spans="1:17" ht="21" x14ac:dyDescent="0.2">
      <c r="A3" s="390"/>
      <c r="B3" s="392"/>
      <c r="C3" s="392"/>
      <c r="D3" s="392"/>
      <c r="E3" s="394"/>
      <c r="F3" s="394"/>
      <c r="G3" s="396"/>
      <c r="H3" s="396"/>
      <c r="I3" s="199" t="s">
        <v>192</v>
      </c>
      <c r="J3" s="200" t="s">
        <v>193</v>
      </c>
      <c r="K3" s="388"/>
      <c r="L3" s="388"/>
      <c r="M3" s="388"/>
      <c r="N3" s="388"/>
      <c r="O3" s="388"/>
      <c r="P3" s="388"/>
      <c r="Q3" s="388"/>
    </row>
    <row r="4" spans="1:17" ht="37.5" x14ac:dyDescent="0.2">
      <c r="A4" s="201">
        <v>1</v>
      </c>
      <c r="B4" s="202" t="s">
        <v>194</v>
      </c>
      <c r="C4" s="202" t="s">
        <v>195</v>
      </c>
      <c r="D4" s="202" t="s">
        <v>196</v>
      </c>
      <c r="E4" s="203" t="s">
        <v>197</v>
      </c>
      <c r="F4" s="202" t="s">
        <v>198</v>
      </c>
      <c r="G4" s="204" t="s">
        <v>199</v>
      </c>
      <c r="H4" s="205" t="s">
        <v>200</v>
      </c>
      <c r="I4" s="204" t="s">
        <v>201</v>
      </c>
      <c r="J4" s="206">
        <v>94.4</v>
      </c>
      <c r="K4" s="201">
        <v>10200</v>
      </c>
      <c r="L4" s="202">
        <v>1929</v>
      </c>
      <c r="M4" s="202">
        <v>0</v>
      </c>
      <c r="N4" s="202">
        <v>0</v>
      </c>
      <c r="O4" s="207">
        <v>0</v>
      </c>
      <c r="P4" s="202">
        <f>K4+L4+M4+N4+O4</f>
        <v>12129</v>
      </c>
      <c r="Q4" s="204">
        <v>59000</v>
      </c>
    </row>
    <row r="5" spans="1:17" ht="31.5" customHeight="1" x14ac:dyDescent="0.2">
      <c r="A5" s="208">
        <v>2</v>
      </c>
      <c r="B5" s="209" t="s">
        <v>202</v>
      </c>
      <c r="C5" s="209" t="s">
        <v>195</v>
      </c>
      <c r="D5" s="209" t="s">
        <v>196</v>
      </c>
      <c r="E5" s="210" t="s">
        <v>203</v>
      </c>
      <c r="F5" s="209" t="s">
        <v>204</v>
      </c>
      <c r="G5" s="211" t="s">
        <v>205</v>
      </c>
      <c r="H5" s="212" t="s">
        <v>206</v>
      </c>
      <c r="I5" s="211" t="s">
        <v>201</v>
      </c>
      <c r="J5" s="211" t="s">
        <v>207</v>
      </c>
      <c r="K5" s="213">
        <v>1871</v>
      </c>
      <c r="L5" s="213">
        <v>2005</v>
      </c>
      <c r="M5" s="213">
        <v>0</v>
      </c>
      <c r="N5" s="213">
        <v>0</v>
      </c>
      <c r="O5" s="213">
        <v>0</v>
      </c>
      <c r="P5" s="213">
        <f t="shared" ref="P5:P74" si="0">K5+L5+M5+N5+O5</f>
        <v>3876</v>
      </c>
      <c r="Q5" s="213">
        <v>29000</v>
      </c>
    </row>
    <row r="6" spans="1:17" ht="37.5" x14ac:dyDescent="0.2">
      <c r="A6" s="208">
        <v>3</v>
      </c>
      <c r="B6" s="209" t="s">
        <v>208</v>
      </c>
      <c r="C6" s="209" t="s">
        <v>209</v>
      </c>
      <c r="D6" s="209" t="s">
        <v>210</v>
      </c>
      <c r="E6" s="210" t="s">
        <v>211</v>
      </c>
      <c r="F6" s="209" t="s">
        <v>212</v>
      </c>
      <c r="G6" s="214" t="s">
        <v>213</v>
      </c>
      <c r="H6" s="212" t="s">
        <v>214</v>
      </c>
      <c r="I6" s="211" t="s">
        <v>215</v>
      </c>
      <c r="J6" s="215">
        <v>256</v>
      </c>
      <c r="K6" s="213">
        <v>1162</v>
      </c>
      <c r="L6" s="213">
        <v>941</v>
      </c>
      <c r="M6" s="213">
        <v>0</v>
      </c>
      <c r="N6" s="213">
        <v>0</v>
      </c>
      <c r="O6" s="213">
        <v>0</v>
      </c>
      <c r="P6" s="213">
        <f t="shared" si="0"/>
        <v>2103</v>
      </c>
      <c r="Q6" s="213">
        <v>26000</v>
      </c>
    </row>
    <row r="7" spans="1:17" ht="37.5" x14ac:dyDescent="0.2">
      <c r="A7" s="208">
        <v>4</v>
      </c>
      <c r="B7" s="209" t="s">
        <v>216</v>
      </c>
      <c r="C7" s="209" t="s">
        <v>217</v>
      </c>
      <c r="D7" s="209" t="s">
        <v>217</v>
      </c>
      <c r="E7" s="216" t="s">
        <v>218</v>
      </c>
      <c r="F7" s="209" t="s">
        <v>219</v>
      </c>
      <c r="G7" s="211" t="s">
        <v>220</v>
      </c>
      <c r="H7" s="217" t="s">
        <v>221</v>
      </c>
      <c r="I7" s="209" t="s">
        <v>222</v>
      </c>
      <c r="J7" s="209" t="s">
        <v>223</v>
      </c>
      <c r="K7" s="213">
        <v>35577</v>
      </c>
      <c r="L7" s="213">
        <v>18320</v>
      </c>
      <c r="M7" s="213">
        <v>0</v>
      </c>
      <c r="N7" s="213">
        <v>0</v>
      </c>
      <c r="O7" s="213">
        <v>0</v>
      </c>
      <c r="P7" s="213">
        <f t="shared" si="0"/>
        <v>53897</v>
      </c>
      <c r="Q7" s="213">
        <v>200000</v>
      </c>
    </row>
    <row r="8" spans="1:17" ht="21.75" customHeight="1" x14ac:dyDescent="0.2">
      <c r="A8" s="208">
        <v>5</v>
      </c>
      <c r="B8" s="209" t="s">
        <v>224</v>
      </c>
      <c r="C8" s="209" t="s">
        <v>225</v>
      </c>
      <c r="D8" s="209" t="s">
        <v>226</v>
      </c>
      <c r="E8" s="210" t="s">
        <v>203</v>
      </c>
      <c r="F8" s="209" t="s">
        <v>227</v>
      </c>
      <c r="G8" s="211" t="s">
        <v>228</v>
      </c>
      <c r="H8" s="212" t="s">
        <v>229</v>
      </c>
      <c r="I8" s="218" t="s">
        <v>201</v>
      </c>
      <c r="J8" s="211" t="s">
        <v>230</v>
      </c>
      <c r="K8" s="213">
        <v>1500</v>
      </c>
      <c r="L8" s="213">
        <v>1200</v>
      </c>
      <c r="M8" s="213">
        <v>0</v>
      </c>
      <c r="N8" s="213">
        <v>0</v>
      </c>
      <c r="O8" s="213">
        <v>0</v>
      </c>
      <c r="P8" s="213">
        <f t="shared" si="0"/>
        <v>2700</v>
      </c>
      <c r="Q8" s="213">
        <v>24500</v>
      </c>
    </row>
    <row r="9" spans="1:17" ht="21.75" customHeight="1" x14ac:dyDescent="0.2">
      <c r="A9" s="208">
        <v>6</v>
      </c>
      <c r="B9" s="211" t="s">
        <v>231</v>
      </c>
      <c r="C9" s="211" t="s">
        <v>225</v>
      </c>
      <c r="D9" s="211" t="s">
        <v>226</v>
      </c>
      <c r="E9" s="210" t="s">
        <v>232</v>
      </c>
      <c r="F9" s="211" t="s">
        <v>233</v>
      </c>
      <c r="G9" s="218" t="s">
        <v>199</v>
      </c>
      <c r="H9" s="212" t="s">
        <v>234</v>
      </c>
      <c r="I9" s="218" t="s">
        <v>201</v>
      </c>
      <c r="J9" s="211" t="s">
        <v>235</v>
      </c>
      <c r="K9" s="213">
        <v>6940</v>
      </c>
      <c r="L9" s="213">
        <v>202</v>
      </c>
      <c r="M9" s="213">
        <v>0</v>
      </c>
      <c r="N9" s="213">
        <v>0</v>
      </c>
      <c r="O9" s="213">
        <v>0</v>
      </c>
      <c r="P9" s="213">
        <f t="shared" si="0"/>
        <v>7142</v>
      </c>
      <c r="Q9" s="213">
        <v>42000</v>
      </c>
    </row>
    <row r="10" spans="1:17" ht="21.75" customHeight="1" x14ac:dyDescent="0.2">
      <c r="A10" s="208">
        <v>7</v>
      </c>
      <c r="B10" s="209" t="s">
        <v>236</v>
      </c>
      <c r="C10" s="209" t="s">
        <v>237</v>
      </c>
      <c r="D10" s="209" t="s">
        <v>237</v>
      </c>
      <c r="E10" s="216" t="s">
        <v>218</v>
      </c>
      <c r="F10" s="209" t="s">
        <v>238</v>
      </c>
      <c r="G10" s="211" t="s">
        <v>228</v>
      </c>
      <c r="H10" s="212" t="s">
        <v>239</v>
      </c>
      <c r="I10" s="211" t="s">
        <v>240</v>
      </c>
      <c r="J10" s="211" t="s">
        <v>241</v>
      </c>
      <c r="K10" s="213">
        <v>3470</v>
      </c>
      <c r="L10" s="213">
        <v>4833</v>
      </c>
      <c r="M10" s="213">
        <v>0</v>
      </c>
      <c r="N10" s="213">
        <v>0</v>
      </c>
      <c r="O10" s="213">
        <v>0</v>
      </c>
      <c r="P10" s="213">
        <f t="shared" si="0"/>
        <v>8303</v>
      </c>
      <c r="Q10" s="213">
        <v>71000</v>
      </c>
    </row>
    <row r="11" spans="1:17" ht="37.5" x14ac:dyDescent="0.2">
      <c r="A11" s="208">
        <v>8</v>
      </c>
      <c r="B11" s="209" t="s">
        <v>242</v>
      </c>
      <c r="C11" s="209" t="s">
        <v>225</v>
      </c>
      <c r="D11" s="209" t="s">
        <v>243</v>
      </c>
      <c r="E11" s="210" t="s">
        <v>244</v>
      </c>
      <c r="F11" s="209" t="s">
        <v>245</v>
      </c>
      <c r="G11" s="211" t="s">
        <v>213</v>
      </c>
      <c r="H11" s="212" t="s">
        <v>246</v>
      </c>
      <c r="I11" s="215">
        <v>46</v>
      </c>
      <c r="J11" s="215">
        <v>181.57</v>
      </c>
      <c r="K11" s="213">
        <v>1101</v>
      </c>
      <c r="L11" s="213">
        <v>0</v>
      </c>
      <c r="M11" s="213">
        <v>0</v>
      </c>
      <c r="N11" s="213">
        <v>0</v>
      </c>
      <c r="O11" s="213">
        <v>0</v>
      </c>
      <c r="P11" s="213">
        <f t="shared" si="0"/>
        <v>1101</v>
      </c>
      <c r="Q11" s="213">
        <v>26000</v>
      </c>
    </row>
    <row r="12" spans="1:17" ht="37.5" x14ac:dyDescent="0.2">
      <c r="A12" s="208">
        <v>9</v>
      </c>
      <c r="B12" s="209" t="s">
        <v>247</v>
      </c>
      <c r="C12" s="209" t="s">
        <v>209</v>
      </c>
      <c r="D12" s="209" t="s">
        <v>248</v>
      </c>
      <c r="E12" s="216" t="s">
        <v>218</v>
      </c>
      <c r="F12" s="209" t="s">
        <v>249</v>
      </c>
      <c r="G12" s="214" t="s">
        <v>213</v>
      </c>
      <c r="H12" s="212" t="s">
        <v>250</v>
      </c>
      <c r="I12" s="211" t="s">
        <v>251</v>
      </c>
      <c r="J12" s="211" t="s">
        <v>252</v>
      </c>
      <c r="K12" s="213">
        <v>5800</v>
      </c>
      <c r="L12" s="213">
        <v>2442</v>
      </c>
      <c r="M12" s="213">
        <v>0</v>
      </c>
      <c r="N12" s="213">
        <v>0</v>
      </c>
      <c r="O12" s="213">
        <v>0</v>
      </c>
      <c r="P12" s="213">
        <f t="shared" si="0"/>
        <v>8242</v>
      </c>
      <c r="Q12" s="213">
        <v>91000</v>
      </c>
    </row>
    <row r="13" spans="1:17" ht="56.25" x14ac:dyDescent="0.2">
      <c r="A13" s="208">
        <v>10</v>
      </c>
      <c r="B13" s="209" t="s">
        <v>253</v>
      </c>
      <c r="C13" s="209" t="s">
        <v>254</v>
      </c>
      <c r="D13" s="209" t="s">
        <v>255</v>
      </c>
      <c r="E13" s="210" t="s">
        <v>203</v>
      </c>
      <c r="F13" s="209" t="s">
        <v>256</v>
      </c>
      <c r="G13" s="209" t="s">
        <v>205</v>
      </c>
      <c r="H13" s="217" t="s">
        <v>257</v>
      </c>
      <c r="I13" s="209" t="s">
        <v>201</v>
      </c>
      <c r="J13" s="209" t="s">
        <v>258</v>
      </c>
      <c r="K13" s="399">
        <v>2380</v>
      </c>
      <c r="L13" s="399">
        <v>726</v>
      </c>
      <c r="M13" s="399">
        <v>670</v>
      </c>
      <c r="N13" s="399">
        <v>0</v>
      </c>
      <c r="O13" s="399">
        <v>0</v>
      </c>
      <c r="P13" s="399">
        <f t="shared" si="0"/>
        <v>3776</v>
      </c>
      <c r="Q13" s="399">
        <v>26000</v>
      </c>
    </row>
    <row r="14" spans="1:17" ht="23.25" customHeight="1" x14ac:dyDescent="0.2">
      <c r="A14" s="208">
        <v>11</v>
      </c>
      <c r="B14" s="209" t="s">
        <v>253</v>
      </c>
      <c r="C14" s="209" t="s">
        <v>254</v>
      </c>
      <c r="D14" s="209" t="s">
        <v>255</v>
      </c>
      <c r="E14" s="210" t="s">
        <v>203</v>
      </c>
      <c r="F14" s="209" t="s">
        <v>259</v>
      </c>
      <c r="G14" s="209" t="s">
        <v>205</v>
      </c>
      <c r="H14" s="217" t="s">
        <v>260</v>
      </c>
      <c r="I14" s="209" t="s">
        <v>201</v>
      </c>
      <c r="J14" s="209" t="s">
        <v>261</v>
      </c>
      <c r="K14" s="399"/>
      <c r="L14" s="399"/>
      <c r="M14" s="399"/>
      <c r="N14" s="399"/>
      <c r="O14" s="399"/>
      <c r="P14" s="399"/>
      <c r="Q14" s="399"/>
    </row>
    <row r="15" spans="1:17" ht="56.25" x14ac:dyDescent="0.2">
      <c r="A15" s="208">
        <v>12</v>
      </c>
      <c r="B15" s="209" t="s">
        <v>253</v>
      </c>
      <c r="C15" s="209" t="s">
        <v>254</v>
      </c>
      <c r="D15" s="209" t="s">
        <v>255</v>
      </c>
      <c r="E15" s="210" t="s">
        <v>262</v>
      </c>
      <c r="F15" s="209" t="s">
        <v>256</v>
      </c>
      <c r="G15" s="209" t="s">
        <v>199</v>
      </c>
      <c r="H15" s="217" t="s">
        <v>263</v>
      </c>
      <c r="I15" s="209" t="s">
        <v>201</v>
      </c>
      <c r="J15" s="209" t="s">
        <v>264</v>
      </c>
      <c r="K15" s="399"/>
      <c r="L15" s="399"/>
      <c r="M15" s="399"/>
      <c r="N15" s="399"/>
      <c r="O15" s="399"/>
      <c r="P15" s="399"/>
      <c r="Q15" s="399"/>
    </row>
    <row r="16" spans="1:17" ht="23.25" customHeight="1" x14ac:dyDescent="0.2">
      <c r="A16" s="208">
        <v>13</v>
      </c>
      <c r="B16" s="209" t="s">
        <v>265</v>
      </c>
      <c r="C16" s="209" t="s">
        <v>254</v>
      </c>
      <c r="D16" s="209" t="s">
        <v>255</v>
      </c>
      <c r="E16" s="216" t="s">
        <v>218</v>
      </c>
      <c r="F16" s="209" t="s">
        <v>266</v>
      </c>
      <c r="G16" s="211" t="s">
        <v>199</v>
      </c>
      <c r="H16" s="212" t="s">
        <v>267</v>
      </c>
      <c r="I16" s="218" t="s">
        <v>268</v>
      </c>
      <c r="J16" s="211" t="s">
        <v>269</v>
      </c>
      <c r="K16" s="213">
        <v>20518</v>
      </c>
      <c r="L16" s="213">
        <v>59100</v>
      </c>
      <c r="M16" s="213">
        <v>292</v>
      </c>
      <c r="N16" s="213">
        <v>0</v>
      </c>
      <c r="O16" s="213">
        <v>0</v>
      </c>
      <c r="P16" s="213">
        <f t="shared" si="0"/>
        <v>79910</v>
      </c>
      <c r="Q16" s="213">
        <v>480000</v>
      </c>
    </row>
    <row r="17" spans="1:20" ht="37.5" x14ac:dyDescent="0.2">
      <c r="A17" s="208">
        <v>14</v>
      </c>
      <c r="B17" s="211" t="s">
        <v>270</v>
      </c>
      <c r="C17" s="211" t="s">
        <v>271</v>
      </c>
      <c r="D17" s="211" t="s">
        <v>271</v>
      </c>
      <c r="E17" s="216" t="s">
        <v>218</v>
      </c>
      <c r="F17" s="211" t="s">
        <v>272</v>
      </c>
      <c r="G17" s="211" t="s">
        <v>213</v>
      </c>
      <c r="H17" s="212" t="s">
        <v>273</v>
      </c>
      <c r="I17" s="211" t="s">
        <v>274</v>
      </c>
      <c r="J17" s="211" t="s">
        <v>275</v>
      </c>
      <c r="K17" s="213">
        <v>8112</v>
      </c>
      <c r="L17" s="213">
        <v>7960</v>
      </c>
      <c r="M17" s="213">
        <v>4</v>
      </c>
      <c r="N17" s="213">
        <v>0</v>
      </c>
      <c r="O17" s="213">
        <v>0</v>
      </c>
      <c r="P17" s="213">
        <f t="shared" si="0"/>
        <v>16076</v>
      </c>
      <c r="Q17" s="213">
        <v>96000</v>
      </c>
    </row>
    <row r="18" spans="1:20" ht="37.5" x14ac:dyDescent="0.2">
      <c r="A18" s="208">
        <v>15</v>
      </c>
      <c r="B18" s="209" t="s">
        <v>276</v>
      </c>
      <c r="C18" s="209" t="s">
        <v>277</v>
      </c>
      <c r="D18" s="209" t="s">
        <v>278</v>
      </c>
      <c r="E18" s="216" t="s">
        <v>218</v>
      </c>
      <c r="F18" s="209" t="s">
        <v>279</v>
      </c>
      <c r="G18" s="211" t="s">
        <v>213</v>
      </c>
      <c r="H18" s="212" t="s">
        <v>280</v>
      </c>
      <c r="I18" s="211" t="s">
        <v>281</v>
      </c>
      <c r="J18" s="211" t="s">
        <v>282</v>
      </c>
      <c r="K18" s="213">
        <v>5700</v>
      </c>
      <c r="L18" s="213">
        <v>6474</v>
      </c>
      <c r="M18" s="213">
        <v>0</v>
      </c>
      <c r="N18" s="213">
        <v>464</v>
      </c>
      <c r="O18" s="213">
        <v>0</v>
      </c>
      <c r="P18" s="213">
        <f t="shared" si="0"/>
        <v>12638</v>
      </c>
      <c r="Q18" s="213">
        <v>82000</v>
      </c>
    </row>
    <row r="19" spans="1:20" ht="37.5" x14ac:dyDescent="0.2">
      <c r="A19" s="208">
        <v>16</v>
      </c>
      <c r="B19" s="209" t="s">
        <v>283</v>
      </c>
      <c r="C19" s="209" t="s">
        <v>284</v>
      </c>
      <c r="D19" s="209" t="s">
        <v>285</v>
      </c>
      <c r="E19" s="216" t="s">
        <v>286</v>
      </c>
      <c r="F19" s="209" t="s">
        <v>287</v>
      </c>
      <c r="G19" s="211" t="s">
        <v>228</v>
      </c>
      <c r="H19" s="212" t="s">
        <v>288</v>
      </c>
      <c r="I19" s="215">
        <v>129.19999999999999</v>
      </c>
      <c r="J19" s="214">
        <v>471.22</v>
      </c>
      <c r="K19" s="213">
        <v>11200</v>
      </c>
      <c r="L19" s="213">
        <v>3530</v>
      </c>
      <c r="M19" s="213">
        <v>0</v>
      </c>
      <c r="N19" s="213">
        <v>0</v>
      </c>
      <c r="O19" s="213">
        <v>0</v>
      </c>
      <c r="P19" s="213">
        <f t="shared" si="0"/>
        <v>14730</v>
      </c>
      <c r="Q19" s="213">
        <v>168000</v>
      </c>
    </row>
    <row r="20" spans="1:20" ht="56.25" x14ac:dyDescent="0.2">
      <c r="A20" s="208">
        <v>17</v>
      </c>
      <c r="B20" s="219" t="s">
        <v>289</v>
      </c>
      <c r="C20" s="219" t="s">
        <v>290</v>
      </c>
      <c r="D20" s="219" t="s">
        <v>290</v>
      </c>
      <c r="E20" s="216" t="s">
        <v>291</v>
      </c>
      <c r="F20" s="220" t="s">
        <v>292</v>
      </c>
      <c r="G20" s="211" t="s">
        <v>228</v>
      </c>
      <c r="H20" s="221" t="s">
        <v>293</v>
      </c>
      <c r="I20" s="214">
        <v>780</v>
      </c>
      <c r="J20" s="214">
        <v>3878.44</v>
      </c>
      <c r="K20" s="213">
        <v>211400</v>
      </c>
      <c r="L20" s="213">
        <v>73239</v>
      </c>
      <c r="M20" s="213">
        <v>206</v>
      </c>
      <c r="N20" s="213">
        <v>0</v>
      </c>
      <c r="O20" s="213">
        <v>0</v>
      </c>
      <c r="P20" s="213">
        <f t="shared" si="0"/>
        <v>284845</v>
      </c>
      <c r="Q20" s="213">
        <v>1590000</v>
      </c>
      <c r="R20" s="222"/>
      <c r="S20" s="222"/>
      <c r="T20" s="223"/>
    </row>
    <row r="21" spans="1:20" ht="32.25" customHeight="1" x14ac:dyDescent="0.2">
      <c r="A21" s="208">
        <v>18</v>
      </c>
      <c r="B21" s="219" t="s">
        <v>294</v>
      </c>
      <c r="C21" s="219" t="s">
        <v>290</v>
      </c>
      <c r="D21" s="219" t="s">
        <v>290</v>
      </c>
      <c r="E21" s="216" t="s">
        <v>218</v>
      </c>
      <c r="F21" s="220" t="s">
        <v>295</v>
      </c>
      <c r="G21" s="211" t="s">
        <v>228</v>
      </c>
      <c r="H21" s="221" t="s">
        <v>296</v>
      </c>
      <c r="I21" s="214">
        <v>449.96</v>
      </c>
      <c r="J21" s="214">
        <v>1433</v>
      </c>
      <c r="K21" s="213">
        <v>90000</v>
      </c>
      <c r="L21" s="213">
        <v>19215</v>
      </c>
      <c r="M21" s="213">
        <v>1555</v>
      </c>
      <c r="N21" s="213">
        <v>0</v>
      </c>
      <c r="O21" s="213">
        <v>0</v>
      </c>
      <c r="P21" s="213">
        <f t="shared" si="0"/>
        <v>110770</v>
      </c>
      <c r="Q21" s="213">
        <v>495000</v>
      </c>
      <c r="R21" s="222"/>
      <c r="S21" s="222"/>
      <c r="T21" s="223"/>
    </row>
    <row r="22" spans="1:20" ht="32.25" customHeight="1" x14ac:dyDescent="0.2">
      <c r="A22" s="208">
        <v>19</v>
      </c>
      <c r="B22" s="219" t="s">
        <v>297</v>
      </c>
      <c r="C22" s="219" t="s">
        <v>290</v>
      </c>
      <c r="D22" s="219" t="s">
        <v>290</v>
      </c>
      <c r="E22" s="216" t="s">
        <v>218</v>
      </c>
      <c r="F22" s="220" t="s">
        <v>298</v>
      </c>
      <c r="G22" s="211" t="s">
        <v>228</v>
      </c>
      <c r="H22" s="221" t="s">
        <v>299</v>
      </c>
      <c r="I22" s="214">
        <v>281</v>
      </c>
      <c r="J22" s="214">
        <v>1230</v>
      </c>
      <c r="K22" s="213">
        <v>54800</v>
      </c>
      <c r="L22" s="213">
        <v>14792</v>
      </c>
      <c r="M22" s="213">
        <v>1771</v>
      </c>
      <c r="N22" s="213">
        <v>0</v>
      </c>
      <c r="O22" s="213">
        <v>0</v>
      </c>
      <c r="P22" s="213">
        <f t="shared" si="0"/>
        <v>71363</v>
      </c>
      <c r="Q22" s="213">
        <v>360000</v>
      </c>
      <c r="R22" s="222"/>
      <c r="S22" s="222"/>
      <c r="T22" s="223"/>
    </row>
    <row r="23" spans="1:20" ht="37.5" x14ac:dyDescent="0.2">
      <c r="A23" s="208">
        <v>20</v>
      </c>
      <c r="B23" s="219" t="s">
        <v>300</v>
      </c>
      <c r="C23" s="219" t="s">
        <v>290</v>
      </c>
      <c r="D23" s="219" t="s">
        <v>290</v>
      </c>
      <c r="E23" s="216" t="s">
        <v>301</v>
      </c>
      <c r="F23" s="220" t="s">
        <v>302</v>
      </c>
      <c r="G23" s="211" t="s">
        <v>228</v>
      </c>
      <c r="H23" s="221" t="s">
        <v>303</v>
      </c>
      <c r="I23" s="215" t="s">
        <v>201</v>
      </c>
      <c r="J23" s="214">
        <v>112.11</v>
      </c>
      <c r="K23" s="213">
        <v>9200</v>
      </c>
      <c r="L23" s="213">
        <v>2060</v>
      </c>
      <c r="M23" s="213">
        <v>0</v>
      </c>
      <c r="N23" s="213">
        <v>0</v>
      </c>
      <c r="O23" s="213">
        <v>0</v>
      </c>
      <c r="P23" s="213">
        <f t="shared" si="0"/>
        <v>11260</v>
      </c>
      <c r="Q23" s="213">
        <v>45000</v>
      </c>
    </row>
    <row r="24" spans="1:20" ht="37.5" x14ac:dyDescent="0.2">
      <c r="A24" s="208">
        <v>21</v>
      </c>
      <c r="B24" s="219" t="s">
        <v>304</v>
      </c>
      <c r="C24" s="219" t="s">
        <v>290</v>
      </c>
      <c r="D24" s="219" t="s">
        <v>290</v>
      </c>
      <c r="E24" s="216" t="s">
        <v>218</v>
      </c>
      <c r="F24" s="220" t="s">
        <v>305</v>
      </c>
      <c r="G24" s="211" t="s">
        <v>220</v>
      </c>
      <c r="H24" s="221" t="s">
        <v>306</v>
      </c>
      <c r="I24" s="214">
        <v>798</v>
      </c>
      <c r="J24" s="214">
        <v>934.21</v>
      </c>
      <c r="K24" s="213">
        <v>22758</v>
      </c>
      <c r="L24" s="213">
        <v>3234</v>
      </c>
      <c r="M24" s="213">
        <v>79</v>
      </c>
      <c r="N24" s="213">
        <v>0</v>
      </c>
      <c r="O24" s="213">
        <v>0</v>
      </c>
      <c r="P24" s="213">
        <f t="shared" si="0"/>
        <v>26071</v>
      </c>
      <c r="Q24" s="213">
        <v>380000</v>
      </c>
      <c r="R24" s="222"/>
      <c r="S24" s="222"/>
      <c r="T24" s="223"/>
    </row>
    <row r="25" spans="1:20" ht="18.75" x14ac:dyDescent="0.2">
      <c r="A25" s="208">
        <v>22</v>
      </c>
      <c r="B25" s="219" t="s">
        <v>307</v>
      </c>
      <c r="C25" s="219" t="s">
        <v>290</v>
      </c>
      <c r="D25" s="219" t="s">
        <v>290</v>
      </c>
      <c r="E25" s="216" t="s">
        <v>308</v>
      </c>
      <c r="F25" s="209" t="s">
        <v>309</v>
      </c>
      <c r="G25" s="219" t="s">
        <v>199</v>
      </c>
      <c r="H25" s="221" t="s">
        <v>310</v>
      </c>
      <c r="I25" s="224" t="s">
        <v>201</v>
      </c>
      <c r="J25" s="220">
        <v>32.28</v>
      </c>
      <c r="K25" s="213">
        <v>0</v>
      </c>
      <c r="L25" s="213">
        <v>15331</v>
      </c>
      <c r="M25" s="213">
        <v>0</v>
      </c>
      <c r="N25" s="213">
        <v>0</v>
      </c>
      <c r="O25" s="213">
        <v>0</v>
      </c>
      <c r="P25" s="213">
        <f t="shared" si="0"/>
        <v>15331</v>
      </c>
      <c r="Q25" s="213">
        <v>23000</v>
      </c>
    </row>
    <row r="26" spans="1:20" ht="56.25" x14ac:dyDescent="0.2">
      <c r="A26" s="208">
        <v>23</v>
      </c>
      <c r="B26" s="219" t="s">
        <v>311</v>
      </c>
      <c r="C26" s="219" t="s">
        <v>290</v>
      </c>
      <c r="D26" s="219" t="s">
        <v>312</v>
      </c>
      <c r="E26" s="216" t="s">
        <v>313</v>
      </c>
      <c r="F26" s="209" t="s">
        <v>314</v>
      </c>
      <c r="G26" s="219" t="s">
        <v>315</v>
      </c>
      <c r="H26" s="221" t="s">
        <v>316</v>
      </c>
      <c r="I26" s="224">
        <v>3000</v>
      </c>
      <c r="J26" s="220">
        <v>995.44</v>
      </c>
      <c r="K26" s="213">
        <v>17250</v>
      </c>
      <c r="L26" s="213">
        <v>9237</v>
      </c>
      <c r="M26" s="213">
        <v>0</v>
      </c>
      <c r="N26" s="213">
        <v>0</v>
      </c>
      <c r="O26" s="213">
        <v>0</v>
      </c>
      <c r="P26" s="213">
        <f t="shared" si="0"/>
        <v>26487</v>
      </c>
      <c r="Q26" s="213">
        <v>60000</v>
      </c>
      <c r="T26" s="223"/>
    </row>
    <row r="27" spans="1:20" ht="37.5" x14ac:dyDescent="0.2">
      <c r="A27" s="400">
        <v>24</v>
      </c>
      <c r="B27" s="401" t="s">
        <v>317</v>
      </c>
      <c r="C27" s="209" t="s">
        <v>318</v>
      </c>
      <c r="D27" s="209" t="s">
        <v>319</v>
      </c>
      <c r="E27" s="210" t="s">
        <v>232</v>
      </c>
      <c r="F27" s="209" t="s">
        <v>320</v>
      </c>
      <c r="G27" s="225" t="s">
        <v>199</v>
      </c>
      <c r="H27" s="217" t="s">
        <v>321</v>
      </c>
      <c r="I27" s="402" t="s">
        <v>322</v>
      </c>
      <c r="J27" s="209" t="s">
        <v>323</v>
      </c>
      <c r="K27" s="399">
        <v>800</v>
      </c>
      <c r="L27" s="399">
        <v>642</v>
      </c>
      <c r="M27" s="399">
        <v>0</v>
      </c>
      <c r="N27" s="399">
        <v>0</v>
      </c>
      <c r="O27" s="399">
        <v>0</v>
      </c>
      <c r="P27" s="399">
        <f t="shared" si="0"/>
        <v>1442</v>
      </c>
      <c r="Q27" s="399">
        <v>8500</v>
      </c>
    </row>
    <row r="28" spans="1:20" ht="37.5" x14ac:dyDescent="0.2">
      <c r="A28" s="400"/>
      <c r="B28" s="401"/>
      <c r="C28" s="209" t="s">
        <v>318</v>
      </c>
      <c r="D28" s="209" t="s">
        <v>319</v>
      </c>
      <c r="E28" s="210" t="s">
        <v>203</v>
      </c>
      <c r="F28" s="209" t="s">
        <v>324</v>
      </c>
      <c r="G28" s="225" t="s">
        <v>205</v>
      </c>
      <c r="H28" s="217" t="s">
        <v>325</v>
      </c>
      <c r="I28" s="402"/>
      <c r="J28" s="209" t="s">
        <v>326</v>
      </c>
      <c r="K28" s="399"/>
      <c r="L28" s="399"/>
      <c r="M28" s="399"/>
      <c r="N28" s="399"/>
      <c r="O28" s="399"/>
      <c r="P28" s="399"/>
      <c r="Q28" s="399"/>
    </row>
    <row r="29" spans="1:20" ht="37.5" x14ac:dyDescent="0.2">
      <c r="A29" s="400"/>
      <c r="B29" s="401"/>
      <c r="C29" s="209" t="s">
        <v>318</v>
      </c>
      <c r="D29" s="209" t="s">
        <v>319</v>
      </c>
      <c r="E29" s="210" t="s">
        <v>203</v>
      </c>
      <c r="F29" s="209" t="s">
        <v>327</v>
      </c>
      <c r="G29" s="225" t="s">
        <v>205</v>
      </c>
      <c r="H29" s="217" t="s">
        <v>328</v>
      </c>
      <c r="I29" s="402"/>
      <c r="J29" s="209" t="s">
        <v>326</v>
      </c>
      <c r="K29" s="399"/>
      <c r="L29" s="399"/>
      <c r="M29" s="399"/>
      <c r="N29" s="399"/>
      <c r="O29" s="399"/>
      <c r="P29" s="399"/>
      <c r="Q29" s="399"/>
    </row>
    <row r="30" spans="1:20" ht="28.5" customHeight="1" x14ac:dyDescent="0.2">
      <c r="A30" s="208">
        <v>25</v>
      </c>
      <c r="B30" s="209" t="s">
        <v>329</v>
      </c>
      <c r="C30" s="209" t="s">
        <v>330</v>
      </c>
      <c r="D30" s="209" t="s">
        <v>331</v>
      </c>
      <c r="E30" s="210" t="s">
        <v>203</v>
      </c>
      <c r="F30" s="209" t="s">
        <v>332</v>
      </c>
      <c r="G30" s="211" t="s">
        <v>205</v>
      </c>
      <c r="H30" s="212" t="s">
        <v>333</v>
      </c>
      <c r="I30" s="215" t="s">
        <v>201</v>
      </c>
      <c r="J30" s="211" t="s">
        <v>334</v>
      </c>
      <c r="K30" s="213">
        <v>1300</v>
      </c>
      <c r="L30" s="213">
        <v>404</v>
      </c>
      <c r="M30" s="213">
        <v>0</v>
      </c>
      <c r="N30" s="213">
        <v>0</v>
      </c>
      <c r="O30" s="213">
        <v>0</v>
      </c>
      <c r="P30" s="213">
        <f t="shared" si="0"/>
        <v>1704</v>
      </c>
      <c r="Q30" s="213">
        <v>6600</v>
      </c>
    </row>
    <row r="31" spans="1:20" ht="26.25" customHeight="1" x14ac:dyDescent="0.2">
      <c r="A31" s="208">
        <v>26</v>
      </c>
      <c r="B31" s="209" t="s">
        <v>335</v>
      </c>
      <c r="C31" s="209" t="s">
        <v>330</v>
      </c>
      <c r="D31" s="209" t="s">
        <v>331</v>
      </c>
      <c r="E31" s="210" t="s">
        <v>203</v>
      </c>
      <c r="F31" s="211" t="s">
        <v>336</v>
      </c>
      <c r="G31" s="211" t="s">
        <v>205</v>
      </c>
      <c r="H31" s="212" t="s">
        <v>337</v>
      </c>
      <c r="I31" s="211" t="s">
        <v>338</v>
      </c>
      <c r="J31" s="211" t="s">
        <v>339</v>
      </c>
      <c r="K31" s="213">
        <v>200</v>
      </c>
      <c r="L31" s="213">
        <v>2605</v>
      </c>
      <c r="M31" s="213">
        <v>6</v>
      </c>
      <c r="N31" s="213">
        <v>0</v>
      </c>
      <c r="O31" s="213">
        <v>0</v>
      </c>
      <c r="P31" s="213">
        <f t="shared" si="0"/>
        <v>2811</v>
      </c>
      <c r="Q31" s="213">
        <v>16000</v>
      </c>
    </row>
    <row r="32" spans="1:20" ht="27" customHeight="1" x14ac:dyDescent="0.2">
      <c r="A32" s="208">
        <v>27</v>
      </c>
      <c r="B32" s="209" t="s">
        <v>340</v>
      </c>
      <c r="C32" s="209" t="s">
        <v>330</v>
      </c>
      <c r="D32" s="209" t="s">
        <v>331</v>
      </c>
      <c r="E32" s="210" t="s">
        <v>203</v>
      </c>
      <c r="F32" s="211" t="s">
        <v>341</v>
      </c>
      <c r="G32" s="211" t="s">
        <v>199</v>
      </c>
      <c r="H32" s="212" t="s">
        <v>342</v>
      </c>
      <c r="I32" s="218" t="s">
        <v>201</v>
      </c>
      <c r="J32" s="211" t="s">
        <v>343</v>
      </c>
      <c r="K32" s="213">
        <v>28785</v>
      </c>
      <c r="L32" s="213">
        <v>1739</v>
      </c>
      <c r="M32" s="213">
        <v>0</v>
      </c>
      <c r="N32" s="213">
        <v>0</v>
      </c>
      <c r="O32" s="213">
        <v>0</v>
      </c>
      <c r="P32" s="213">
        <f t="shared" si="0"/>
        <v>30524</v>
      </c>
      <c r="Q32" s="213">
        <v>82000</v>
      </c>
    </row>
    <row r="33" spans="1:17" ht="37.5" x14ac:dyDescent="0.2">
      <c r="A33" s="208">
        <v>28</v>
      </c>
      <c r="B33" s="209" t="s">
        <v>344</v>
      </c>
      <c r="C33" s="209" t="s">
        <v>318</v>
      </c>
      <c r="D33" s="209" t="s">
        <v>345</v>
      </c>
      <c r="E33" s="216" t="s">
        <v>218</v>
      </c>
      <c r="F33" s="209" t="s">
        <v>346</v>
      </c>
      <c r="G33" s="218" t="s">
        <v>347</v>
      </c>
      <c r="H33" s="212" t="s">
        <v>348</v>
      </c>
      <c r="I33" s="211" t="s">
        <v>349</v>
      </c>
      <c r="J33" s="211" t="s">
        <v>350</v>
      </c>
      <c r="K33" s="213">
        <v>6000</v>
      </c>
      <c r="L33" s="213">
        <v>366</v>
      </c>
      <c r="M33" s="213">
        <v>0</v>
      </c>
      <c r="N33" s="213">
        <v>0</v>
      </c>
      <c r="O33" s="213">
        <v>0</v>
      </c>
      <c r="P33" s="213">
        <f t="shared" si="0"/>
        <v>6366</v>
      </c>
      <c r="Q33" s="213">
        <v>127000</v>
      </c>
    </row>
    <row r="34" spans="1:17" ht="24" customHeight="1" x14ac:dyDescent="0.2">
      <c r="A34" s="382" t="s">
        <v>174</v>
      </c>
      <c r="B34" s="383"/>
      <c r="C34" s="383"/>
      <c r="D34" s="383"/>
      <c r="E34" s="383"/>
      <c r="F34" s="383"/>
      <c r="G34" s="383"/>
      <c r="H34" s="383"/>
      <c r="I34" s="383"/>
      <c r="J34" s="383"/>
      <c r="K34" s="384" t="s">
        <v>175</v>
      </c>
      <c r="L34" s="384"/>
      <c r="M34" s="384"/>
      <c r="N34" s="384"/>
      <c r="O34" s="384"/>
      <c r="P34" s="385"/>
      <c r="Q34" s="386" t="s">
        <v>176</v>
      </c>
    </row>
    <row r="35" spans="1:17" ht="42" customHeight="1" x14ac:dyDescent="0.2">
      <c r="A35" s="389" t="s">
        <v>177</v>
      </c>
      <c r="B35" s="391" t="s">
        <v>178</v>
      </c>
      <c r="C35" s="391" t="s">
        <v>179</v>
      </c>
      <c r="D35" s="391" t="s">
        <v>180</v>
      </c>
      <c r="E35" s="393" t="s">
        <v>181</v>
      </c>
      <c r="F35" s="393" t="s">
        <v>182</v>
      </c>
      <c r="G35" s="395" t="s">
        <v>183</v>
      </c>
      <c r="H35" s="395" t="s">
        <v>184</v>
      </c>
      <c r="I35" s="397" t="s">
        <v>185</v>
      </c>
      <c r="J35" s="398"/>
      <c r="K35" s="386" t="s">
        <v>186</v>
      </c>
      <c r="L35" s="386" t="s">
        <v>187</v>
      </c>
      <c r="M35" s="386" t="s">
        <v>188</v>
      </c>
      <c r="N35" s="386" t="s">
        <v>189</v>
      </c>
      <c r="O35" s="386" t="s">
        <v>190</v>
      </c>
      <c r="P35" s="386" t="s">
        <v>191</v>
      </c>
      <c r="Q35" s="387"/>
    </row>
    <row r="36" spans="1:17" ht="21" x14ac:dyDescent="0.2">
      <c r="A36" s="390"/>
      <c r="B36" s="392"/>
      <c r="C36" s="392"/>
      <c r="D36" s="392"/>
      <c r="E36" s="394"/>
      <c r="F36" s="394"/>
      <c r="G36" s="396"/>
      <c r="H36" s="396"/>
      <c r="I36" s="199" t="s">
        <v>192</v>
      </c>
      <c r="J36" s="200" t="s">
        <v>193</v>
      </c>
      <c r="K36" s="388"/>
      <c r="L36" s="388"/>
      <c r="M36" s="388"/>
      <c r="N36" s="388"/>
      <c r="O36" s="388"/>
      <c r="P36" s="388"/>
      <c r="Q36" s="388"/>
    </row>
    <row r="37" spans="1:17" ht="37.5" x14ac:dyDescent="0.2">
      <c r="A37" s="208">
        <v>29</v>
      </c>
      <c r="B37" s="209" t="s">
        <v>351</v>
      </c>
      <c r="C37" s="209" t="s">
        <v>352</v>
      </c>
      <c r="D37" s="209" t="s">
        <v>353</v>
      </c>
      <c r="E37" s="210" t="s">
        <v>203</v>
      </c>
      <c r="F37" s="209" t="s">
        <v>354</v>
      </c>
      <c r="G37" s="209" t="s">
        <v>205</v>
      </c>
      <c r="H37" s="217" t="s">
        <v>355</v>
      </c>
      <c r="I37" s="209" t="s">
        <v>201</v>
      </c>
      <c r="J37" s="209" t="s">
        <v>356</v>
      </c>
      <c r="K37" s="399">
        <v>2320</v>
      </c>
      <c r="L37" s="399">
        <v>911</v>
      </c>
      <c r="M37" s="399">
        <v>0</v>
      </c>
      <c r="N37" s="399">
        <v>0</v>
      </c>
      <c r="O37" s="399">
        <v>0</v>
      </c>
      <c r="P37" s="399">
        <f t="shared" si="0"/>
        <v>3231</v>
      </c>
      <c r="Q37" s="213">
        <v>10000</v>
      </c>
    </row>
    <row r="38" spans="1:17" ht="37.5" x14ac:dyDescent="0.2">
      <c r="A38" s="208">
        <v>30</v>
      </c>
      <c r="B38" s="209" t="s">
        <v>357</v>
      </c>
      <c r="C38" s="209" t="s">
        <v>352</v>
      </c>
      <c r="D38" s="209" t="s">
        <v>353</v>
      </c>
      <c r="E38" s="210" t="s">
        <v>203</v>
      </c>
      <c r="F38" s="209" t="s">
        <v>358</v>
      </c>
      <c r="G38" s="209" t="s">
        <v>199</v>
      </c>
      <c r="H38" s="217" t="s">
        <v>359</v>
      </c>
      <c r="I38" s="209" t="s">
        <v>201</v>
      </c>
      <c r="J38" s="209" t="s">
        <v>356</v>
      </c>
      <c r="K38" s="399"/>
      <c r="L38" s="399"/>
      <c r="M38" s="399"/>
      <c r="N38" s="399"/>
      <c r="O38" s="399"/>
      <c r="P38" s="399"/>
      <c r="Q38" s="213">
        <v>8500</v>
      </c>
    </row>
    <row r="39" spans="1:17" ht="37.5" x14ac:dyDescent="0.2">
      <c r="A39" s="208">
        <v>31</v>
      </c>
      <c r="B39" s="209" t="s">
        <v>357</v>
      </c>
      <c r="C39" s="209" t="s">
        <v>352</v>
      </c>
      <c r="D39" s="209" t="s">
        <v>353</v>
      </c>
      <c r="E39" s="210" t="s">
        <v>203</v>
      </c>
      <c r="F39" s="209" t="s">
        <v>360</v>
      </c>
      <c r="G39" s="209" t="s">
        <v>199</v>
      </c>
      <c r="H39" s="217" t="s">
        <v>361</v>
      </c>
      <c r="I39" s="209" t="s">
        <v>201</v>
      </c>
      <c r="J39" s="209" t="s">
        <v>362</v>
      </c>
      <c r="K39" s="399"/>
      <c r="L39" s="399"/>
      <c r="M39" s="399"/>
      <c r="N39" s="399"/>
      <c r="O39" s="399"/>
      <c r="P39" s="399"/>
      <c r="Q39" s="213">
        <v>8600</v>
      </c>
    </row>
    <row r="40" spans="1:17" ht="37.5" x14ac:dyDescent="0.2">
      <c r="A40" s="208">
        <v>32</v>
      </c>
      <c r="B40" s="209" t="s">
        <v>363</v>
      </c>
      <c r="C40" s="209" t="s">
        <v>352</v>
      </c>
      <c r="D40" s="209" t="s">
        <v>353</v>
      </c>
      <c r="E40" s="210" t="s">
        <v>364</v>
      </c>
      <c r="F40" s="209" t="s">
        <v>365</v>
      </c>
      <c r="G40" s="209" t="s">
        <v>366</v>
      </c>
      <c r="H40" s="217" t="s">
        <v>367</v>
      </c>
      <c r="I40" s="218" t="s">
        <v>368</v>
      </c>
      <c r="J40" s="211" t="s">
        <v>369</v>
      </c>
      <c r="K40" s="213">
        <v>15171</v>
      </c>
      <c r="L40" s="213">
        <v>24276</v>
      </c>
      <c r="M40" s="213">
        <v>0</v>
      </c>
      <c r="N40" s="213">
        <v>0</v>
      </c>
      <c r="O40" s="213">
        <v>0</v>
      </c>
      <c r="P40" s="213">
        <f t="shared" si="0"/>
        <v>39447</v>
      </c>
      <c r="Q40" s="213">
        <v>270000</v>
      </c>
    </row>
    <row r="41" spans="1:17" ht="37.5" x14ac:dyDescent="0.2">
      <c r="A41" s="208">
        <v>33</v>
      </c>
      <c r="B41" s="209" t="s">
        <v>370</v>
      </c>
      <c r="C41" s="209" t="s">
        <v>352</v>
      </c>
      <c r="D41" s="209" t="s">
        <v>371</v>
      </c>
      <c r="E41" s="210" t="s">
        <v>372</v>
      </c>
      <c r="F41" s="226" t="s">
        <v>373</v>
      </c>
      <c r="G41" s="209" t="s">
        <v>199</v>
      </c>
      <c r="H41" s="217" t="s">
        <v>374</v>
      </c>
      <c r="I41" s="215" t="s">
        <v>201</v>
      </c>
      <c r="J41" s="208">
        <v>65.260000000000005</v>
      </c>
      <c r="K41" s="213">
        <v>6000</v>
      </c>
      <c r="L41" s="213">
        <v>2208</v>
      </c>
      <c r="M41" s="213">
        <v>0</v>
      </c>
      <c r="N41" s="213">
        <v>0</v>
      </c>
      <c r="O41" s="213">
        <v>0</v>
      </c>
      <c r="P41" s="213">
        <f t="shared" si="0"/>
        <v>8208</v>
      </c>
      <c r="Q41" s="213">
        <v>17000</v>
      </c>
    </row>
    <row r="42" spans="1:17" ht="37.5" x14ac:dyDescent="0.2">
      <c r="A42" s="208">
        <v>34</v>
      </c>
      <c r="B42" s="209" t="s">
        <v>375</v>
      </c>
      <c r="C42" s="209" t="s">
        <v>195</v>
      </c>
      <c r="D42" s="209" t="s">
        <v>376</v>
      </c>
      <c r="E42" s="210" t="s">
        <v>203</v>
      </c>
      <c r="F42" s="209" t="s">
        <v>377</v>
      </c>
      <c r="G42" s="218" t="s">
        <v>347</v>
      </c>
      <c r="H42" s="212" t="s">
        <v>378</v>
      </c>
      <c r="I42" s="209" t="s">
        <v>201</v>
      </c>
      <c r="J42" s="209" t="s">
        <v>379</v>
      </c>
      <c r="K42" s="213">
        <v>2000</v>
      </c>
      <c r="L42" s="213">
        <v>1960</v>
      </c>
      <c r="M42" s="213">
        <v>0</v>
      </c>
      <c r="N42" s="213">
        <v>0</v>
      </c>
      <c r="O42" s="213">
        <v>0</v>
      </c>
      <c r="P42" s="213">
        <f t="shared" si="0"/>
        <v>3960</v>
      </c>
      <c r="Q42" s="213">
        <v>32500</v>
      </c>
    </row>
    <row r="43" spans="1:17" ht="37.5" x14ac:dyDescent="0.2">
      <c r="A43" s="400">
        <v>35</v>
      </c>
      <c r="B43" s="401" t="s">
        <v>380</v>
      </c>
      <c r="C43" s="209" t="s">
        <v>381</v>
      </c>
      <c r="D43" s="209" t="s">
        <v>381</v>
      </c>
      <c r="E43" s="210" t="s">
        <v>382</v>
      </c>
      <c r="F43" s="209" t="s">
        <v>383</v>
      </c>
      <c r="G43" s="211" t="s">
        <v>205</v>
      </c>
      <c r="H43" s="212" t="s">
        <v>384</v>
      </c>
      <c r="I43" s="403" t="s">
        <v>385</v>
      </c>
      <c r="J43" s="209" t="s">
        <v>386</v>
      </c>
      <c r="K43" s="399">
        <v>4100</v>
      </c>
      <c r="L43" s="399">
        <v>1396</v>
      </c>
      <c r="M43" s="399">
        <v>0</v>
      </c>
      <c r="N43" s="399">
        <v>0</v>
      </c>
      <c r="O43" s="399">
        <v>1093</v>
      </c>
      <c r="P43" s="399">
        <f t="shared" si="0"/>
        <v>6589</v>
      </c>
      <c r="Q43" s="399">
        <v>110000</v>
      </c>
    </row>
    <row r="44" spans="1:17" ht="37.5" x14ac:dyDescent="0.2">
      <c r="A44" s="400"/>
      <c r="B44" s="401"/>
      <c r="C44" s="209" t="s">
        <v>381</v>
      </c>
      <c r="D44" s="209" t="s">
        <v>381</v>
      </c>
      <c r="E44" s="210" t="s">
        <v>387</v>
      </c>
      <c r="F44" s="209" t="s">
        <v>388</v>
      </c>
      <c r="G44" s="214" t="s">
        <v>213</v>
      </c>
      <c r="H44" s="212" t="s">
        <v>389</v>
      </c>
      <c r="I44" s="403"/>
      <c r="J44" s="209" t="s">
        <v>390</v>
      </c>
      <c r="K44" s="399"/>
      <c r="L44" s="399"/>
      <c r="M44" s="399"/>
      <c r="N44" s="399"/>
      <c r="O44" s="399"/>
      <c r="P44" s="399"/>
      <c r="Q44" s="399"/>
    </row>
    <row r="45" spans="1:17" ht="18.75" x14ac:dyDescent="0.2">
      <c r="A45" s="400"/>
      <c r="B45" s="401"/>
      <c r="C45" s="209" t="s">
        <v>381</v>
      </c>
      <c r="D45" s="209" t="s">
        <v>381</v>
      </c>
      <c r="E45" s="210" t="s">
        <v>391</v>
      </c>
      <c r="F45" s="209" t="s">
        <v>392</v>
      </c>
      <c r="G45" s="209" t="s">
        <v>205</v>
      </c>
      <c r="H45" s="212" t="s">
        <v>393</v>
      </c>
      <c r="I45" s="403"/>
      <c r="J45" s="209" t="s">
        <v>394</v>
      </c>
      <c r="K45" s="399"/>
      <c r="L45" s="399"/>
      <c r="M45" s="399"/>
      <c r="N45" s="399"/>
      <c r="O45" s="399"/>
      <c r="P45" s="399"/>
      <c r="Q45" s="399"/>
    </row>
    <row r="46" spans="1:17" ht="37.5" x14ac:dyDescent="0.2">
      <c r="A46" s="208">
        <v>36</v>
      </c>
      <c r="B46" s="209" t="s">
        <v>395</v>
      </c>
      <c r="C46" s="209" t="s">
        <v>396</v>
      </c>
      <c r="D46" s="209" t="s">
        <v>397</v>
      </c>
      <c r="E46" s="210" t="s">
        <v>398</v>
      </c>
      <c r="F46" s="209" t="s">
        <v>399</v>
      </c>
      <c r="G46" s="218" t="s">
        <v>347</v>
      </c>
      <c r="H46" s="212" t="s">
        <v>400</v>
      </c>
      <c r="I46" s="211" t="s">
        <v>401</v>
      </c>
      <c r="J46" s="211" t="s">
        <v>402</v>
      </c>
      <c r="K46" s="213">
        <v>5300</v>
      </c>
      <c r="L46" s="213">
        <v>3011</v>
      </c>
      <c r="M46" s="213">
        <v>0</v>
      </c>
      <c r="N46" s="213">
        <v>0</v>
      </c>
      <c r="O46" s="213">
        <v>0</v>
      </c>
      <c r="P46" s="213">
        <f t="shared" si="0"/>
        <v>8311</v>
      </c>
      <c r="Q46" s="213">
        <v>63000</v>
      </c>
    </row>
    <row r="47" spans="1:17" ht="37.5" x14ac:dyDescent="0.2">
      <c r="A47" s="208">
        <v>37</v>
      </c>
      <c r="B47" s="209" t="s">
        <v>403</v>
      </c>
      <c r="C47" s="209" t="s">
        <v>404</v>
      </c>
      <c r="D47" s="209" t="s">
        <v>405</v>
      </c>
      <c r="E47" s="210" t="s">
        <v>203</v>
      </c>
      <c r="F47" s="209" t="s">
        <v>406</v>
      </c>
      <c r="G47" s="218" t="s">
        <v>347</v>
      </c>
      <c r="H47" s="212" t="s">
        <v>407</v>
      </c>
      <c r="I47" s="215" t="s">
        <v>201</v>
      </c>
      <c r="J47" s="211" t="s">
        <v>408</v>
      </c>
      <c r="K47" s="213">
        <v>2421</v>
      </c>
      <c r="L47" s="213">
        <v>587</v>
      </c>
      <c r="M47" s="213">
        <v>0</v>
      </c>
      <c r="N47" s="213">
        <v>0</v>
      </c>
      <c r="O47" s="213">
        <v>0</v>
      </c>
      <c r="P47" s="213">
        <f t="shared" si="0"/>
        <v>3008</v>
      </c>
      <c r="Q47" s="213">
        <v>10000</v>
      </c>
    </row>
    <row r="48" spans="1:17" ht="37.5" x14ac:dyDescent="0.2">
      <c r="A48" s="400">
        <v>38</v>
      </c>
      <c r="B48" s="401" t="s">
        <v>409</v>
      </c>
      <c r="C48" s="209" t="s">
        <v>404</v>
      </c>
      <c r="D48" s="209" t="s">
        <v>405</v>
      </c>
      <c r="E48" s="210" t="s">
        <v>203</v>
      </c>
      <c r="F48" s="209" t="s">
        <v>410</v>
      </c>
      <c r="G48" s="211" t="s">
        <v>220</v>
      </c>
      <c r="H48" s="217" t="s">
        <v>411</v>
      </c>
      <c r="I48" s="401" t="s">
        <v>412</v>
      </c>
      <c r="J48" s="209" t="s">
        <v>413</v>
      </c>
      <c r="K48" s="399">
        <v>7080</v>
      </c>
      <c r="L48" s="399">
        <v>586</v>
      </c>
      <c r="M48" s="399">
        <v>0</v>
      </c>
      <c r="N48" s="399">
        <v>0</v>
      </c>
      <c r="O48" s="399">
        <v>0</v>
      </c>
      <c r="P48" s="399">
        <f t="shared" si="0"/>
        <v>7666</v>
      </c>
      <c r="Q48" s="399">
        <v>88000</v>
      </c>
    </row>
    <row r="49" spans="1:17" ht="37.5" x14ac:dyDescent="0.2">
      <c r="A49" s="400"/>
      <c r="B49" s="401"/>
      <c r="C49" s="209" t="s">
        <v>404</v>
      </c>
      <c r="D49" s="209" t="s">
        <v>405</v>
      </c>
      <c r="E49" s="210" t="s">
        <v>203</v>
      </c>
      <c r="F49" s="209" t="s">
        <v>414</v>
      </c>
      <c r="G49" s="211" t="s">
        <v>220</v>
      </c>
      <c r="H49" s="217" t="s">
        <v>415</v>
      </c>
      <c r="I49" s="401"/>
      <c r="J49" s="209" t="s">
        <v>416</v>
      </c>
      <c r="K49" s="399"/>
      <c r="L49" s="399"/>
      <c r="M49" s="399"/>
      <c r="N49" s="399"/>
      <c r="O49" s="399"/>
      <c r="P49" s="399"/>
      <c r="Q49" s="399"/>
    </row>
    <row r="50" spans="1:17" ht="37.5" x14ac:dyDescent="0.2">
      <c r="A50" s="400"/>
      <c r="B50" s="401"/>
      <c r="C50" s="209" t="s">
        <v>404</v>
      </c>
      <c r="D50" s="209" t="s">
        <v>405</v>
      </c>
      <c r="E50" s="210" t="s">
        <v>203</v>
      </c>
      <c r="F50" s="209" t="s">
        <v>417</v>
      </c>
      <c r="G50" s="211" t="s">
        <v>220</v>
      </c>
      <c r="H50" s="217" t="s">
        <v>418</v>
      </c>
      <c r="I50" s="401"/>
      <c r="J50" s="209" t="s">
        <v>416</v>
      </c>
      <c r="K50" s="399"/>
      <c r="L50" s="399"/>
      <c r="M50" s="399"/>
      <c r="N50" s="399"/>
      <c r="O50" s="399"/>
      <c r="P50" s="399"/>
      <c r="Q50" s="399"/>
    </row>
    <row r="51" spans="1:17" ht="37.5" x14ac:dyDescent="0.2">
      <c r="A51" s="208">
        <v>39</v>
      </c>
      <c r="B51" s="209" t="s">
        <v>419</v>
      </c>
      <c r="C51" s="209" t="s">
        <v>209</v>
      </c>
      <c r="D51" s="209" t="s">
        <v>420</v>
      </c>
      <c r="E51" s="210" t="s">
        <v>421</v>
      </c>
      <c r="F51" s="209" t="s">
        <v>422</v>
      </c>
      <c r="G51" s="214" t="s">
        <v>213</v>
      </c>
      <c r="H51" s="212" t="s">
        <v>423</v>
      </c>
      <c r="I51" s="211" t="s">
        <v>424</v>
      </c>
      <c r="J51" s="215">
        <v>230</v>
      </c>
      <c r="K51" s="213">
        <v>2000</v>
      </c>
      <c r="L51" s="213">
        <v>938</v>
      </c>
      <c r="M51" s="213">
        <v>0</v>
      </c>
      <c r="N51" s="213">
        <v>0</v>
      </c>
      <c r="O51" s="213">
        <v>0</v>
      </c>
      <c r="P51" s="213">
        <f t="shared" si="0"/>
        <v>2938</v>
      </c>
      <c r="Q51" s="213">
        <v>13000</v>
      </c>
    </row>
    <row r="52" spans="1:17" ht="37.5" x14ac:dyDescent="0.2">
      <c r="A52" s="208">
        <v>40</v>
      </c>
      <c r="B52" s="209" t="s">
        <v>425</v>
      </c>
      <c r="C52" s="209" t="s">
        <v>271</v>
      </c>
      <c r="D52" s="209" t="s">
        <v>426</v>
      </c>
      <c r="E52" s="210" t="s">
        <v>427</v>
      </c>
      <c r="F52" s="209" t="s">
        <v>428</v>
      </c>
      <c r="G52" s="218" t="s">
        <v>347</v>
      </c>
      <c r="H52" s="212" t="s">
        <v>429</v>
      </c>
      <c r="I52" s="215">
        <v>176.2</v>
      </c>
      <c r="J52" s="227">
        <v>568</v>
      </c>
      <c r="K52" s="213">
        <v>4000</v>
      </c>
      <c r="L52" s="213">
        <v>3304</v>
      </c>
      <c r="M52" s="213">
        <v>0</v>
      </c>
      <c r="N52" s="213">
        <v>0</v>
      </c>
      <c r="O52" s="213">
        <v>0</v>
      </c>
      <c r="P52" s="213">
        <f t="shared" si="0"/>
        <v>7304</v>
      </c>
      <c r="Q52" s="213">
        <v>84000</v>
      </c>
    </row>
    <row r="53" spans="1:17" ht="18.75" x14ac:dyDescent="0.2">
      <c r="A53" s="208">
        <v>41</v>
      </c>
      <c r="B53" s="209" t="s">
        <v>297</v>
      </c>
      <c r="C53" s="209" t="s">
        <v>430</v>
      </c>
      <c r="D53" s="209" t="s">
        <v>430</v>
      </c>
      <c r="E53" s="216" t="s">
        <v>218</v>
      </c>
      <c r="F53" s="209" t="s">
        <v>431</v>
      </c>
      <c r="G53" s="211" t="s">
        <v>199</v>
      </c>
      <c r="H53" s="212" t="s">
        <v>432</v>
      </c>
      <c r="I53" s="215">
        <v>225</v>
      </c>
      <c r="J53" s="215">
        <v>311</v>
      </c>
      <c r="K53" s="213">
        <v>9521</v>
      </c>
      <c r="L53" s="213">
        <v>1250</v>
      </c>
      <c r="M53" s="213">
        <v>0</v>
      </c>
      <c r="N53" s="213">
        <v>14060</v>
      </c>
      <c r="O53" s="213">
        <v>0</v>
      </c>
      <c r="P53" s="213">
        <f t="shared" si="0"/>
        <v>24831</v>
      </c>
      <c r="Q53" s="213">
        <v>101000</v>
      </c>
    </row>
    <row r="54" spans="1:17" ht="18.75" x14ac:dyDescent="0.2">
      <c r="A54" s="208">
        <v>42</v>
      </c>
      <c r="B54" s="209" t="s">
        <v>433</v>
      </c>
      <c r="C54" s="209" t="s">
        <v>434</v>
      </c>
      <c r="D54" s="209" t="s">
        <v>435</v>
      </c>
      <c r="E54" s="210" t="s">
        <v>436</v>
      </c>
      <c r="F54" s="209" t="s">
        <v>437</v>
      </c>
      <c r="G54" s="211" t="s">
        <v>228</v>
      </c>
      <c r="H54" s="212" t="s">
        <v>438</v>
      </c>
      <c r="I54" s="211" t="s">
        <v>439</v>
      </c>
      <c r="J54" s="215">
        <v>393.83</v>
      </c>
      <c r="K54" s="213">
        <v>11000</v>
      </c>
      <c r="L54" s="213">
        <v>20388</v>
      </c>
      <c r="M54" s="213">
        <v>0</v>
      </c>
      <c r="N54" s="213">
        <v>0</v>
      </c>
      <c r="O54" s="213">
        <v>0</v>
      </c>
      <c r="P54" s="213">
        <f t="shared" si="0"/>
        <v>31388</v>
      </c>
      <c r="Q54" s="213">
        <v>106500</v>
      </c>
    </row>
    <row r="55" spans="1:17" ht="37.5" x14ac:dyDescent="0.2">
      <c r="A55" s="208">
        <v>43</v>
      </c>
      <c r="B55" s="209" t="s">
        <v>276</v>
      </c>
      <c r="C55" s="209" t="s">
        <v>440</v>
      </c>
      <c r="D55" s="209" t="s">
        <v>440</v>
      </c>
      <c r="E55" s="210" t="s">
        <v>203</v>
      </c>
      <c r="F55" s="209" t="s">
        <v>441</v>
      </c>
      <c r="G55" s="218" t="s">
        <v>347</v>
      </c>
      <c r="H55" s="212" t="s">
        <v>442</v>
      </c>
      <c r="I55" s="228" t="s">
        <v>201</v>
      </c>
      <c r="J55" s="209" t="s">
        <v>443</v>
      </c>
      <c r="K55" s="213">
        <v>117</v>
      </c>
      <c r="L55" s="213">
        <v>880</v>
      </c>
      <c r="M55" s="213">
        <v>156</v>
      </c>
      <c r="N55" s="213">
        <v>0</v>
      </c>
      <c r="O55" s="213">
        <v>0</v>
      </c>
      <c r="P55" s="213">
        <f t="shared" si="0"/>
        <v>1153</v>
      </c>
      <c r="Q55" s="213">
        <v>8400</v>
      </c>
    </row>
    <row r="56" spans="1:17" ht="37.5" x14ac:dyDescent="0.2">
      <c r="A56" s="208">
        <v>44</v>
      </c>
      <c r="B56" s="209" t="s">
        <v>276</v>
      </c>
      <c r="C56" s="209" t="s">
        <v>440</v>
      </c>
      <c r="D56" s="209" t="s">
        <v>440</v>
      </c>
      <c r="E56" s="210" t="s">
        <v>203</v>
      </c>
      <c r="F56" s="209" t="s">
        <v>444</v>
      </c>
      <c r="G56" s="218" t="s">
        <v>347</v>
      </c>
      <c r="H56" s="212" t="s">
        <v>445</v>
      </c>
      <c r="I56" s="228" t="s">
        <v>201</v>
      </c>
      <c r="J56" s="209" t="s">
        <v>446</v>
      </c>
      <c r="K56" s="213">
        <v>183</v>
      </c>
      <c r="L56" s="213">
        <v>833</v>
      </c>
      <c r="M56" s="213">
        <v>0</v>
      </c>
      <c r="N56" s="213">
        <v>0</v>
      </c>
      <c r="O56" s="213">
        <v>0</v>
      </c>
      <c r="P56" s="213">
        <f t="shared" si="0"/>
        <v>1016</v>
      </c>
      <c r="Q56" s="213">
        <v>7800</v>
      </c>
    </row>
    <row r="57" spans="1:17" ht="37.5" x14ac:dyDescent="0.2">
      <c r="A57" s="208">
        <v>45</v>
      </c>
      <c r="B57" s="209" t="s">
        <v>447</v>
      </c>
      <c r="C57" s="209" t="s">
        <v>448</v>
      </c>
      <c r="D57" s="209" t="s">
        <v>448</v>
      </c>
      <c r="E57" s="216" t="s">
        <v>218</v>
      </c>
      <c r="F57" s="209" t="s">
        <v>449</v>
      </c>
      <c r="G57" s="218" t="s">
        <v>347</v>
      </c>
      <c r="H57" s="212" t="s">
        <v>450</v>
      </c>
      <c r="I57" s="229" t="s">
        <v>451</v>
      </c>
      <c r="J57" s="211" t="s">
        <v>452</v>
      </c>
      <c r="K57" s="213">
        <v>4500</v>
      </c>
      <c r="L57" s="213">
        <v>5643</v>
      </c>
      <c r="M57" s="213">
        <v>22</v>
      </c>
      <c r="N57" s="213">
        <v>0</v>
      </c>
      <c r="O57" s="213">
        <v>0</v>
      </c>
      <c r="P57" s="213">
        <f t="shared" si="0"/>
        <v>10165</v>
      </c>
      <c r="Q57" s="213">
        <v>168500</v>
      </c>
    </row>
    <row r="58" spans="1:17" ht="37.5" x14ac:dyDescent="0.2">
      <c r="A58" s="208">
        <v>46</v>
      </c>
      <c r="B58" s="211" t="s">
        <v>453</v>
      </c>
      <c r="C58" s="211" t="s">
        <v>404</v>
      </c>
      <c r="D58" s="211" t="s">
        <v>454</v>
      </c>
      <c r="E58" s="230" t="s">
        <v>455</v>
      </c>
      <c r="F58" s="211" t="s">
        <v>456</v>
      </c>
      <c r="G58" s="209" t="s">
        <v>213</v>
      </c>
      <c r="H58" s="212" t="s">
        <v>457</v>
      </c>
      <c r="I58" s="229">
        <v>276</v>
      </c>
      <c r="J58" s="211" t="s">
        <v>458</v>
      </c>
      <c r="K58" s="213">
        <v>1857</v>
      </c>
      <c r="L58" s="213">
        <v>3214</v>
      </c>
      <c r="M58" s="213">
        <v>37</v>
      </c>
      <c r="N58" s="213">
        <v>0</v>
      </c>
      <c r="O58" s="213">
        <v>0</v>
      </c>
      <c r="P58" s="213">
        <f t="shared" si="0"/>
        <v>5108</v>
      </c>
      <c r="Q58" s="213">
        <f>41000+11000</f>
        <v>52000</v>
      </c>
    </row>
    <row r="59" spans="1:17" ht="37.5" x14ac:dyDescent="0.2">
      <c r="A59" s="208">
        <v>47</v>
      </c>
      <c r="B59" s="211" t="s">
        <v>459</v>
      </c>
      <c r="C59" s="211" t="s">
        <v>284</v>
      </c>
      <c r="D59" s="211" t="s">
        <v>460</v>
      </c>
      <c r="E59" s="210" t="s">
        <v>203</v>
      </c>
      <c r="F59" s="211" t="s">
        <v>461</v>
      </c>
      <c r="G59" s="218" t="s">
        <v>347</v>
      </c>
      <c r="H59" s="212" t="s">
        <v>462</v>
      </c>
      <c r="I59" s="215" t="s">
        <v>201</v>
      </c>
      <c r="J59" s="211" t="s">
        <v>463</v>
      </c>
      <c r="K59" s="213">
        <v>300</v>
      </c>
      <c r="L59" s="213">
        <v>439</v>
      </c>
      <c r="M59" s="213">
        <v>0</v>
      </c>
      <c r="N59" s="213">
        <v>0</v>
      </c>
      <c r="O59" s="213">
        <v>0</v>
      </c>
      <c r="P59" s="213">
        <f t="shared" si="0"/>
        <v>739</v>
      </c>
      <c r="Q59" s="213">
        <v>3500</v>
      </c>
    </row>
    <row r="60" spans="1:17" ht="37.5" x14ac:dyDescent="0.2">
      <c r="A60" s="208">
        <v>48</v>
      </c>
      <c r="B60" s="231" t="s">
        <v>464</v>
      </c>
      <c r="C60" s="209" t="s">
        <v>465</v>
      </c>
      <c r="D60" s="209" t="s">
        <v>466</v>
      </c>
      <c r="E60" s="216" t="s">
        <v>467</v>
      </c>
      <c r="F60" s="209" t="s">
        <v>468</v>
      </c>
      <c r="G60" s="209" t="s">
        <v>199</v>
      </c>
      <c r="H60" s="212" t="s">
        <v>469</v>
      </c>
      <c r="I60" s="208">
        <v>400</v>
      </c>
      <c r="J60" s="209" t="s">
        <v>470</v>
      </c>
      <c r="K60" s="213">
        <v>17400</v>
      </c>
      <c r="L60" s="213">
        <v>5663</v>
      </c>
      <c r="M60" s="213">
        <v>0</v>
      </c>
      <c r="N60" s="213">
        <v>13622</v>
      </c>
      <c r="O60" s="213">
        <v>0</v>
      </c>
      <c r="P60" s="213">
        <f t="shared" si="0"/>
        <v>36685</v>
      </c>
      <c r="Q60" s="213">
        <v>189000</v>
      </c>
    </row>
    <row r="61" spans="1:17" ht="37.5" x14ac:dyDescent="0.2">
      <c r="A61" s="208">
        <v>49</v>
      </c>
      <c r="B61" s="209" t="s">
        <v>471</v>
      </c>
      <c r="C61" s="209" t="s">
        <v>472</v>
      </c>
      <c r="D61" s="209" t="s">
        <v>473</v>
      </c>
      <c r="E61" s="210" t="s">
        <v>474</v>
      </c>
      <c r="F61" s="226" t="s">
        <v>475</v>
      </c>
      <c r="G61" s="209" t="s">
        <v>213</v>
      </c>
      <c r="H61" s="217" t="s">
        <v>476</v>
      </c>
      <c r="I61" s="209" t="s">
        <v>201</v>
      </c>
      <c r="J61" s="208">
        <v>121</v>
      </c>
      <c r="K61" s="213">
        <v>2596</v>
      </c>
      <c r="L61" s="213">
        <v>10403</v>
      </c>
      <c r="M61" s="213">
        <v>0</v>
      </c>
      <c r="N61" s="213">
        <v>0</v>
      </c>
      <c r="O61" s="213">
        <v>0</v>
      </c>
      <c r="P61" s="213">
        <f t="shared" si="0"/>
        <v>12999</v>
      </c>
      <c r="Q61" s="213">
        <v>42000</v>
      </c>
    </row>
    <row r="62" spans="1:17" ht="37.5" x14ac:dyDescent="0.2">
      <c r="A62" s="208">
        <v>50</v>
      </c>
      <c r="B62" s="209" t="s">
        <v>477</v>
      </c>
      <c r="C62" s="209" t="s">
        <v>284</v>
      </c>
      <c r="D62" s="209" t="s">
        <v>478</v>
      </c>
      <c r="E62" s="210" t="s">
        <v>203</v>
      </c>
      <c r="F62" s="209" t="s">
        <v>479</v>
      </c>
      <c r="G62" s="211" t="s">
        <v>228</v>
      </c>
      <c r="H62" s="212" t="s">
        <v>480</v>
      </c>
      <c r="I62" s="209" t="s">
        <v>201</v>
      </c>
      <c r="J62" s="208">
        <v>75</v>
      </c>
      <c r="K62" s="213">
        <v>1450</v>
      </c>
      <c r="L62" s="213">
        <v>403</v>
      </c>
      <c r="M62" s="213">
        <v>1</v>
      </c>
      <c r="N62" s="213">
        <v>0</v>
      </c>
      <c r="O62" s="213">
        <v>0</v>
      </c>
      <c r="P62" s="213">
        <f t="shared" si="0"/>
        <v>1854</v>
      </c>
      <c r="Q62" s="213">
        <v>4600</v>
      </c>
    </row>
    <row r="63" spans="1:17" ht="37.5" x14ac:dyDescent="0.2">
      <c r="A63" s="208">
        <v>51</v>
      </c>
      <c r="B63" s="209" t="s">
        <v>481</v>
      </c>
      <c r="C63" s="209" t="s">
        <v>352</v>
      </c>
      <c r="D63" s="209" t="s">
        <v>482</v>
      </c>
      <c r="E63" s="210" t="s">
        <v>203</v>
      </c>
      <c r="F63" s="209" t="s">
        <v>483</v>
      </c>
      <c r="G63" s="209" t="s">
        <v>205</v>
      </c>
      <c r="H63" s="217" t="s">
        <v>484</v>
      </c>
      <c r="I63" s="208" t="s">
        <v>201</v>
      </c>
      <c r="J63" s="232">
        <v>99</v>
      </c>
      <c r="K63" s="213">
        <v>603</v>
      </c>
      <c r="L63" s="213">
        <v>1464</v>
      </c>
      <c r="M63" s="213">
        <v>0</v>
      </c>
      <c r="N63" s="213">
        <v>0</v>
      </c>
      <c r="O63" s="213">
        <v>0</v>
      </c>
      <c r="P63" s="213">
        <f t="shared" si="0"/>
        <v>2067</v>
      </c>
      <c r="Q63" s="213">
        <v>22600</v>
      </c>
    </row>
    <row r="64" spans="1:17" ht="37.5" x14ac:dyDescent="0.2">
      <c r="A64" s="208">
        <v>52</v>
      </c>
      <c r="B64" s="209" t="s">
        <v>481</v>
      </c>
      <c r="C64" s="209" t="s">
        <v>352</v>
      </c>
      <c r="D64" s="209" t="s">
        <v>482</v>
      </c>
      <c r="E64" s="210" t="s">
        <v>203</v>
      </c>
      <c r="F64" s="209" t="s">
        <v>485</v>
      </c>
      <c r="G64" s="209" t="s">
        <v>205</v>
      </c>
      <c r="H64" s="217" t="s">
        <v>486</v>
      </c>
      <c r="I64" s="208" t="s">
        <v>201</v>
      </c>
      <c r="J64" s="232">
        <v>99</v>
      </c>
      <c r="K64" s="213">
        <v>603</v>
      </c>
      <c r="L64" s="213">
        <v>1464</v>
      </c>
      <c r="M64" s="213">
        <v>0</v>
      </c>
      <c r="N64" s="213">
        <v>0</v>
      </c>
      <c r="O64" s="213">
        <v>0</v>
      </c>
      <c r="P64" s="213">
        <f t="shared" si="0"/>
        <v>2067</v>
      </c>
      <c r="Q64" s="213">
        <v>22900</v>
      </c>
    </row>
    <row r="65" spans="1:17" ht="18.75" x14ac:dyDescent="0.2">
      <c r="A65" s="208">
        <v>53</v>
      </c>
      <c r="B65" s="209" t="s">
        <v>487</v>
      </c>
      <c r="C65" s="209" t="s">
        <v>352</v>
      </c>
      <c r="D65" s="209" t="s">
        <v>482</v>
      </c>
      <c r="E65" s="210" t="s">
        <v>203</v>
      </c>
      <c r="F65" s="209"/>
      <c r="G65" s="209" t="s">
        <v>205</v>
      </c>
      <c r="H65" s="212" t="s">
        <v>488</v>
      </c>
      <c r="I65" s="215" t="s">
        <v>201</v>
      </c>
      <c r="J65" s="215">
        <v>174</v>
      </c>
      <c r="K65" s="213">
        <v>0</v>
      </c>
      <c r="L65" s="213">
        <v>0</v>
      </c>
      <c r="M65" s="213">
        <v>0</v>
      </c>
      <c r="N65" s="213">
        <v>0</v>
      </c>
      <c r="O65" s="213">
        <v>9396</v>
      </c>
      <c r="P65" s="213">
        <f t="shared" si="0"/>
        <v>9396</v>
      </c>
      <c r="Q65" s="213">
        <v>50000</v>
      </c>
    </row>
    <row r="66" spans="1:17" ht="24" customHeight="1" x14ac:dyDescent="0.2">
      <c r="A66" s="382" t="s">
        <v>174</v>
      </c>
      <c r="B66" s="383"/>
      <c r="C66" s="383"/>
      <c r="D66" s="383"/>
      <c r="E66" s="383"/>
      <c r="F66" s="383"/>
      <c r="G66" s="383"/>
      <c r="H66" s="383"/>
      <c r="I66" s="383"/>
      <c r="J66" s="383"/>
      <c r="K66" s="384" t="s">
        <v>175</v>
      </c>
      <c r="L66" s="384"/>
      <c r="M66" s="384"/>
      <c r="N66" s="384"/>
      <c r="O66" s="384"/>
      <c r="P66" s="385"/>
      <c r="Q66" s="386" t="s">
        <v>176</v>
      </c>
    </row>
    <row r="67" spans="1:17" ht="42" customHeight="1" x14ac:dyDescent="0.2">
      <c r="A67" s="389" t="s">
        <v>177</v>
      </c>
      <c r="B67" s="391" t="s">
        <v>178</v>
      </c>
      <c r="C67" s="391" t="s">
        <v>179</v>
      </c>
      <c r="D67" s="391" t="s">
        <v>180</v>
      </c>
      <c r="E67" s="393" t="s">
        <v>181</v>
      </c>
      <c r="F67" s="393" t="s">
        <v>182</v>
      </c>
      <c r="G67" s="395" t="s">
        <v>183</v>
      </c>
      <c r="H67" s="395" t="s">
        <v>184</v>
      </c>
      <c r="I67" s="397" t="s">
        <v>185</v>
      </c>
      <c r="J67" s="398"/>
      <c r="K67" s="386" t="s">
        <v>186</v>
      </c>
      <c r="L67" s="386" t="s">
        <v>187</v>
      </c>
      <c r="M67" s="386" t="s">
        <v>188</v>
      </c>
      <c r="N67" s="386" t="s">
        <v>189</v>
      </c>
      <c r="O67" s="386" t="s">
        <v>190</v>
      </c>
      <c r="P67" s="386" t="s">
        <v>191</v>
      </c>
      <c r="Q67" s="387"/>
    </row>
    <row r="68" spans="1:17" ht="21" x14ac:dyDescent="0.2">
      <c r="A68" s="390"/>
      <c r="B68" s="392"/>
      <c r="C68" s="392"/>
      <c r="D68" s="392"/>
      <c r="E68" s="394"/>
      <c r="F68" s="394"/>
      <c r="G68" s="396"/>
      <c r="H68" s="396"/>
      <c r="I68" s="199" t="s">
        <v>192</v>
      </c>
      <c r="J68" s="200" t="s">
        <v>193</v>
      </c>
      <c r="K68" s="388"/>
      <c r="L68" s="388"/>
      <c r="M68" s="388"/>
      <c r="N68" s="388"/>
      <c r="O68" s="388"/>
      <c r="P68" s="388"/>
      <c r="Q68" s="388"/>
    </row>
    <row r="69" spans="1:17" ht="37.5" x14ac:dyDescent="0.2">
      <c r="A69" s="208">
        <v>54</v>
      </c>
      <c r="B69" s="209" t="s">
        <v>489</v>
      </c>
      <c r="C69" s="209" t="s">
        <v>472</v>
      </c>
      <c r="D69" s="209" t="s">
        <v>472</v>
      </c>
      <c r="E69" s="216" t="s">
        <v>218</v>
      </c>
      <c r="F69" s="209" t="s">
        <v>490</v>
      </c>
      <c r="G69" s="214" t="s">
        <v>213</v>
      </c>
      <c r="H69" s="212" t="s">
        <v>491</v>
      </c>
      <c r="I69" s="211" t="s">
        <v>492</v>
      </c>
      <c r="J69" s="215">
        <v>246</v>
      </c>
      <c r="K69" s="213">
        <v>13121</v>
      </c>
      <c r="L69" s="213">
        <v>4381</v>
      </c>
      <c r="M69" s="213">
        <v>8</v>
      </c>
      <c r="N69" s="213">
        <v>0</v>
      </c>
      <c r="O69" s="213">
        <v>0</v>
      </c>
      <c r="P69" s="213">
        <f t="shared" si="0"/>
        <v>17510</v>
      </c>
      <c r="Q69" s="213">
        <v>117000</v>
      </c>
    </row>
    <row r="70" spans="1:17" ht="18.75" x14ac:dyDescent="0.2">
      <c r="A70" s="208">
        <v>55</v>
      </c>
      <c r="B70" s="209" t="s">
        <v>489</v>
      </c>
      <c r="C70" s="209" t="s">
        <v>472</v>
      </c>
      <c r="D70" s="209" t="s">
        <v>472</v>
      </c>
      <c r="E70" s="216" t="s">
        <v>372</v>
      </c>
      <c r="F70" s="208">
        <v>2511</v>
      </c>
      <c r="G70" s="218" t="s">
        <v>199</v>
      </c>
      <c r="H70" s="212" t="s">
        <v>493</v>
      </c>
      <c r="I70" s="215" t="s">
        <v>201</v>
      </c>
      <c r="J70" s="218" t="s">
        <v>494</v>
      </c>
      <c r="K70" s="213">
        <v>0</v>
      </c>
      <c r="L70" s="213">
        <v>0</v>
      </c>
      <c r="M70" s="213">
        <v>0</v>
      </c>
      <c r="N70" s="213">
        <v>0</v>
      </c>
      <c r="O70" s="213">
        <v>8841</v>
      </c>
      <c r="P70" s="213">
        <f t="shared" si="0"/>
        <v>8841</v>
      </c>
      <c r="Q70" s="213">
        <v>32500</v>
      </c>
    </row>
    <row r="71" spans="1:17" ht="37.5" x14ac:dyDescent="0.2">
      <c r="A71" s="208">
        <v>56</v>
      </c>
      <c r="B71" s="209" t="s">
        <v>495</v>
      </c>
      <c r="C71" s="209" t="s">
        <v>496</v>
      </c>
      <c r="D71" s="209" t="s">
        <v>497</v>
      </c>
      <c r="E71" s="210" t="s">
        <v>498</v>
      </c>
      <c r="F71" s="209" t="s">
        <v>499</v>
      </c>
      <c r="G71" s="214" t="s">
        <v>213</v>
      </c>
      <c r="H71" s="212" t="s">
        <v>500</v>
      </c>
      <c r="I71" s="215">
        <v>369</v>
      </c>
      <c r="J71" s="215">
        <v>282</v>
      </c>
      <c r="K71" s="213">
        <v>8000</v>
      </c>
      <c r="L71" s="213">
        <v>3850</v>
      </c>
      <c r="M71" s="213">
        <v>0</v>
      </c>
      <c r="N71" s="213">
        <v>0</v>
      </c>
      <c r="O71" s="213">
        <v>0</v>
      </c>
      <c r="P71" s="213">
        <f t="shared" si="0"/>
        <v>11850</v>
      </c>
      <c r="Q71" s="213">
        <v>90000</v>
      </c>
    </row>
    <row r="72" spans="1:17" ht="18.75" x14ac:dyDescent="0.2">
      <c r="A72" s="208">
        <v>57</v>
      </c>
      <c r="B72" s="209" t="s">
        <v>501</v>
      </c>
      <c r="C72" s="209" t="s">
        <v>502</v>
      </c>
      <c r="D72" s="209" t="s">
        <v>502</v>
      </c>
      <c r="E72" s="216" t="s">
        <v>218</v>
      </c>
      <c r="F72" s="209" t="s">
        <v>503</v>
      </c>
      <c r="G72" s="211" t="s">
        <v>199</v>
      </c>
      <c r="H72" s="212" t="s">
        <v>504</v>
      </c>
      <c r="I72" s="211" t="s">
        <v>505</v>
      </c>
      <c r="J72" s="211" t="s">
        <v>506</v>
      </c>
      <c r="K72" s="213">
        <v>8000</v>
      </c>
      <c r="L72" s="213">
        <v>1103</v>
      </c>
      <c r="M72" s="213">
        <v>0</v>
      </c>
      <c r="N72" s="213">
        <v>0</v>
      </c>
      <c r="O72" s="213">
        <v>0</v>
      </c>
      <c r="P72" s="213">
        <f t="shared" si="0"/>
        <v>9103</v>
      </c>
      <c r="Q72" s="213">
        <v>80000</v>
      </c>
    </row>
    <row r="73" spans="1:17" ht="37.5" x14ac:dyDescent="0.2">
      <c r="A73" s="208">
        <v>58</v>
      </c>
      <c r="B73" s="209" t="s">
        <v>507</v>
      </c>
      <c r="C73" s="209" t="s">
        <v>226</v>
      </c>
      <c r="D73" s="209" t="s">
        <v>508</v>
      </c>
      <c r="E73" s="216" t="s">
        <v>218</v>
      </c>
      <c r="F73" s="226" t="s">
        <v>509</v>
      </c>
      <c r="G73" s="211" t="s">
        <v>199</v>
      </c>
      <c r="H73" s="212" t="s">
        <v>510</v>
      </c>
      <c r="I73" s="211" t="s">
        <v>511</v>
      </c>
      <c r="J73" s="211" t="s">
        <v>512</v>
      </c>
      <c r="K73" s="213">
        <v>18983</v>
      </c>
      <c r="L73" s="213">
        <v>7652</v>
      </c>
      <c r="M73" s="213">
        <v>0</v>
      </c>
      <c r="N73" s="213">
        <v>0</v>
      </c>
      <c r="O73" s="213">
        <v>0</v>
      </c>
      <c r="P73" s="213">
        <f t="shared" si="0"/>
        <v>26635</v>
      </c>
      <c r="Q73" s="213">
        <v>66000</v>
      </c>
    </row>
    <row r="74" spans="1:17" ht="37.5" x14ac:dyDescent="0.2">
      <c r="A74" s="208">
        <v>59</v>
      </c>
      <c r="B74" s="209" t="s">
        <v>513</v>
      </c>
      <c r="C74" s="209" t="s">
        <v>290</v>
      </c>
      <c r="D74" s="209" t="s">
        <v>290</v>
      </c>
      <c r="E74" s="216" t="s">
        <v>218</v>
      </c>
      <c r="F74" s="226" t="s">
        <v>514</v>
      </c>
      <c r="G74" s="211" t="s">
        <v>220</v>
      </c>
      <c r="H74" s="212" t="s">
        <v>515</v>
      </c>
      <c r="I74" s="211" t="s">
        <v>516</v>
      </c>
      <c r="J74" s="211" t="s">
        <v>517</v>
      </c>
      <c r="K74" s="213">
        <v>899940</v>
      </c>
      <c r="L74" s="213">
        <v>100000</v>
      </c>
      <c r="M74" s="213">
        <v>0</v>
      </c>
      <c r="N74" s="213">
        <v>0</v>
      </c>
      <c r="O74" s="213">
        <v>0</v>
      </c>
      <c r="P74" s="213">
        <f t="shared" si="0"/>
        <v>999940</v>
      </c>
      <c r="Q74" s="213">
        <v>2500000</v>
      </c>
    </row>
    <row r="75" spans="1:17" ht="18.75" x14ac:dyDescent="0.2">
      <c r="A75" s="208">
        <v>60</v>
      </c>
      <c r="B75" s="209" t="s">
        <v>518</v>
      </c>
      <c r="C75" s="209" t="s">
        <v>217</v>
      </c>
      <c r="D75" s="209" t="s">
        <v>217</v>
      </c>
      <c r="E75" s="216" t="s">
        <v>218</v>
      </c>
      <c r="F75" s="226" t="s">
        <v>519</v>
      </c>
      <c r="G75" s="211" t="s">
        <v>205</v>
      </c>
      <c r="H75" s="212" t="s">
        <v>520</v>
      </c>
      <c r="I75" s="211" t="s">
        <v>521</v>
      </c>
      <c r="J75" s="211" t="s">
        <v>522</v>
      </c>
      <c r="K75" s="213">
        <v>0</v>
      </c>
      <c r="L75" s="213">
        <v>0</v>
      </c>
      <c r="M75" s="213">
        <v>0</v>
      </c>
      <c r="N75" s="213">
        <v>0</v>
      </c>
      <c r="O75" s="213">
        <v>162000</v>
      </c>
      <c r="P75" s="213">
        <f t="shared" ref="P75:P76" si="1">K75+L75+M75+N75+O75</f>
        <v>162000</v>
      </c>
      <c r="Q75" s="213">
        <f>180000+120000+10000</f>
        <v>310000</v>
      </c>
    </row>
    <row r="76" spans="1:17" ht="56.25" x14ac:dyDescent="0.2">
      <c r="A76" s="208">
        <v>61</v>
      </c>
      <c r="B76" s="233" t="s">
        <v>523</v>
      </c>
      <c r="C76" s="233" t="s">
        <v>524</v>
      </c>
      <c r="D76" s="233" t="s">
        <v>525</v>
      </c>
      <c r="E76" s="234" t="s">
        <v>526</v>
      </c>
      <c r="F76" s="235" t="s">
        <v>527</v>
      </c>
      <c r="G76" s="236" t="s">
        <v>199</v>
      </c>
      <c r="H76" s="237" t="s">
        <v>528</v>
      </c>
      <c r="I76" s="236"/>
      <c r="J76" s="236" t="s">
        <v>529</v>
      </c>
      <c r="K76" s="238">
        <v>0</v>
      </c>
      <c r="L76" s="238">
        <v>0</v>
      </c>
      <c r="M76" s="238">
        <v>0</v>
      </c>
      <c r="N76" s="238">
        <v>0</v>
      </c>
      <c r="O76" s="238">
        <v>47725</v>
      </c>
      <c r="P76" s="238">
        <f t="shared" si="1"/>
        <v>47725</v>
      </c>
      <c r="Q76" s="213">
        <v>100000</v>
      </c>
    </row>
    <row r="77" spans="1:17" ht="21" x14ac:dyDescent="0.2">
      <c r="A77" s="404" t="s">
        <v>530</v>
      </c>
      <c r="B77" s="405"/>
      <c r="C77" s="405"/>
      <c r="D77" s="405"/>
      <c r="E77" s="405"/>
      <c r="F77" s="405"/>
      <c r="G77" s="405"/>
      <c r="H77" s="405"/>
      <c r="I77" s="405"/>
      <c r="J77" s="406"/>
      <c r="K77" s="239">
        <f t="shared" ref="K77:P77" si="2">SUM(K4:K76)</f>
        <v>1606590</v>
      </c>
      <c r="L77" s="239">
        <f t="shared" si="2"/>
        <v>460733</v>
      </c>
      <c r="M77" s="239">
        <f t="shared" si="2"/>
        <v>4807</v>
      </c>
      <c r="N77" s="239">
        <f t="shared" si="2"/>
        <v>28146</v>
      </c>
      <c r="O77" s="239">
        <f t="shared" si="2"/>
        <v>229055</v>
      </c>
      <c r="P77" s="239">
        <f t="shared" si="2"/>
        <v>2329331</v>
      </c>
      <c r="Q77" s="239">
        <f>SUM(Q4:Q76)</f>
        <v>9402500</v>
      </c>
    </row>
    <row r="78" spans="1:17" ht="18.75" x14ac:dyDescent="0.2">
      <c r="A78" s="240"/>
      <c r="B78" s="241"/>
      <c r="C78" s="241"/>
      <c r="D78" s="241"/>
      <c r="E78" s="241"/>
      <c r="F78" s="241"/>
      <c r="G78" s="241"/>
      <c r="H78" s="242" t="s">
        <v>531</v>
      </c>
      <c r="I78" s="241"/>
      <c r="J78" s="241"/>
      <c r="K78" s="243"/>
      <c r="L78" s="243"/>
      <c r="M78" s="243"/>
      <c r="N78" s="243"/>
      <c r="O78" s="243"/>
      <c r="P78" s="243">
        <v>28937</v>
      </c>
      <c r="Q78" s="243">
        <v>28937</v>
      </c>
    </row>
    <row r="79" spans="1:17" ht="18.75" x14ac:dyDescent="0.2">
      <c r="A79" s="244"/>
      <c r="B79" s="245"/>
      <c r="C79" s="245"/>
      <c r="D79" s="245"/>
      <c r="E79" s="245"/>
      <c r="F79" s="246"/>
      <c r="G79" s="245"/>
      <c r="H79" s="247" t="s">
        <v>532</v>
      </c>
      <c r="I79" s="245"/>
      <c r="J79" s="245"/>
      <c r="K79" s="248"/>
      <c r="L79" s="248"/>
      <c r="M79" s="248"/>
      <c r="N79" s="248"/>
      <c r="O79" s="248"/>
      <c r="P79" s="248">
        <v>46438</v>
      </c>
      <c r="Q79" s="248">
        <v>46438</v>
      </c>
    </row>
    <row r="80" spans="1:17" ht="21" x14ac:dyDescent="0.2">
      <c r="A80" s="407" t="s">
        <v>533</v>
      </c>
      <c r="B80" s="408"/>
      <c r="C80" s="408"/>
      <c r="D80" s="408"/>
      <c r="E80" s="408"/>
      <c r="F80" s="408"/>
      <c r="G80" s="408"/>
      <c r="H80" s="408"/>
      <c r="I80" s="408"/>
      <c r="J80" s="409"/>
      <c r="K80" s="249"/>
      <c r="L80" s="249"/>
      <c r="M80" s="249"/>
      <c r="N80" s="249"/>
      <c r="O80" s="249"/>
      <c r="P80" s="249">
        <f>SUM(P77:P79)</f>
        <v>2404706</v>
      </c>
      <c r="Q80" s="249">
        <f>SUM(Q77:Q79)</f>
        <v>9477875</v>
      </c>
    </row>
    <row r="81" spans="17:17" ht="33.75" x14ac:dyDescent="0.2">
      <c r="Q81" s="250">
        <f>Q80-P80</f>
        <v>7073169</v>
      </c>
    </row>
  </sheetData>
  <autoFilter ref="A2:T80"/>
  <mergeCells count="99">
    <mergeCell ref="K67:K68"/>
    <mergeCell ref="L67:L68"/>
    <mergeCell ref="M67:M68"/>
    <mergeCell ref="G67:G68"/>
    <mergeCell ref="H67:H68"/>
    <mergeCell ref="I67:J67"/>
    <mergeCell ref="A77:J77"/>
    <mergeCell ref="A80:J80"/>
    <mergeCell ref="N48:N50"/>
    <mergeCell ref="O48:O50"/>
    <mergeCell ref="P48:P50"/>
    <mergeCell ref="Q48:Q50"/>
    <mergeCell ref="A66:J66"/>
    <mergeCell ref="K66:P66"/>
    <mergeCell ref="Q66:Q68"/>
    <mergeCell ref="A67:A68"/>
    <mergeCell ref="B67:B68"/>
    <mergeCell ref="C67:C68"/>
    <mergeCell ref="N67:N68"/>
    <mergeCell ref="O67:O68"/>
    <mergeCell ref="P67:P68"/>
    <mergeCell ref="D67:D68"/>
    <mergeCell ref="E67:E68"/>
    <mergeCell ref="F67:F68"/>
    <mergeCell ref="N43:N45"/>
    <mergeCell ref="O43:O45"/>
    <mergeCell ref="P43:P45"/>
    <mergeCell ref="Q43:Q45"/>
    <mergeCell ref="A48:A50"/>
    <mergeCell ref="B48:B50"/>
    <mergeCell ref="I48:I50"/>
    <mergeCell ref="K48:K50"/>
    <mergeCell ref="L48:L50"/>
    <mergeCell ref="M48:M50"/>
    <mergeCell ref="A43:A45"/>
    <mergeCell ref="B43:B45"/>
    <mergeCell ref="I43:I45"/>
    <mergeCell ref="K43:K45"/>
    <mergeCell ref="L43:L45"/>
    <mergeCell ref="M43:M45"/>
    <mergeCell ref="P35:P36"/>
    <mergeCell ref="K37:K39"/>
    <mergeCell ref="L37:L39"/>
    <mergeCell ref="M37:M39"/>
    <mergeCell ref="N37:N39"/>
    <mergeCell ref="O37:O39"/>
    <mergeCell ref="P37:P39"/>
    <mergeCell ref="M35:M36"/>
    <mergeCell ref="A34:J34"/>
    <mergeCell ref="K34:P34"/>
    <mergeCell ref="Q34:Q36"/>
    <mergeCell ref="A35:A36"/>
    <mergeCell ref="B35:B36"/>
    <mergeCell ref="C35:C36"/>
    <mergeCell ref="D35:D36"/>
    <mergeCell ref="E35:E36"/>
    <mergeCell ref="F35:F36"/>
    <mergeCell ref="G35:G36"/>
    <mergeCell ref="H35:H36"/>
    <mergeCell ref="I35:J35"/>
    <mergeCell ref="K35:K36"/>
    <mergeCell ref="L35:L36"/>
    <mergeCell ref="N35:N36"/>
    <mergeCell ref="O35:O36"/>
    <mergeCell ref="Q13:Q15"/>
    <mergeCell ref="A27:A29"/>
    <mergeCell ref="B27:B29"/>
    <mergeCell ref="I27:I29"/>
    <mergeCell ref="K27:K29"/>
    <mergeCell ref="L27:L29"/>
    <mergeCell ref="M27:M29"/>
    <mergeCell ref="N27:N29"/>
    <mergeCell ref="O27:O29"/>
    <mergeCell ref="P27:P29"/>
    <mergeCell ref="Q27:Q29"/>
    <mergeCell ref="P2:P3"/>
    <mergeCell ref="K13:K15"/>
    <mergeCell ref="L13:L15"/>
    <mergeCell ref="M13:M15"/>
    <mergeCell ref="N13:N15"/>
    <mergeCell ref="O13:O15"/>
    <mergeCell ref="P13:P15"/>
    <mergeCell ref="N2:N3"/>
    <mergeCell ref="A1:J1"/>
    <mergeCell ref="K1:P1"/>
    <mergeCell ref="Q1:Q3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  <mergeCell ref="M2:M3"/>
    <mergeCell ref="O2:O3"/>
  </mergeCells>
  <printOptions horizontalCentered="1"/>
  <pageMargins left="0" right="0" top="0" bottom="0" header="0.31496062992126" footer="0.31496062992126"/>
  <pageSetup scale="47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صورت توانگری</vt:lpstr>
      <vt:lpstr>محاسبه مبلغ سرمايه موجود</vt:lpstr>
      <vt:lpstr>محاسبه ریسک بیمه گری(1)</vt:lpstr>
      <vt:lpstr>محاسبه ریسک بیمه گری (2)</vt:lpstr>
      <vt:lpstr>Sheet5</vt:lpstr>
      <vt:lpstr>محاسبه كل ريسك بازار </vt:lpstr>
      <vt:lpstr>محاسبه كل رسيك اعتبار</vt:lpstr>
      <vt:lpstr>نسبت توانگري</vt:lpstr>
      <vt:lpstr>دارایی30-12-99</vt:lpstr>
      <vt:lpstr>Sheet5!Print_Area</vt:lpstr>
      <vt:lpstr>'دارایی30-12-99'!Print_Area</vt:lpstr>
      <vt:lpstr>'صورت توانگری'!Print_Area</vt:lpstr>
      <vt:lpstr>'محاسبه ریسک بیمه گری (2)'!Print_Area</vt:lpstr>
      <vt:lpstr>'محاسبه ریسک بیمه گری(1)'!Print_Area</vt:lpstr>
      <vt:lpstr>'محاسبه كل رسيك اعتبار'!Print_Area</vt:lpstr>
      <vt:lpstr>'محاسبه كل ريسك بازار '!Print_Area</vt:lpstr>
      <vt:lpstr>'محاسبه مبلغ سرمايه موجود'!Print_Area</vt:lpstr>
      <vt:lpstr>'نسبت توانگري'!Print_Area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صادق هاشم زاده شورجه</dc:creator>
  <cp:lastModifiedBy>حسین دربانیان</cp:lastModifiedBy>
  <dcterms:created xsi:type="dcterms:W3CDTF">2021-09-01T10:47:44Z</dcterms:created>
  <dcterms:modified xsi:type="dcterms:W3CDTF">2021-09-08T09:20:40Z</dcterms:modified>
</cp:coreProperties>
</file>