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735"/>
  </bookViews>
  <sheets>
    <sheet name="1401" sheetId="3" r:id="rId1"/>
  </sheets>
  <calcPr calcId="152511"/>
</workbook>
</file>

<file path=xl/calcChain.xml><?xml version="1.0" encoding="utf-8"?>
<calcChain xmlns="http://schemas.openxmlformats.org/spreadsheetml/2006/main">
  <c r="J7" i="3" l="1"/>
  <c r="J10" i="3"/>
  <c r="J8" i="3"/>
  <c r="J6" i="3"/>
  <c r="J4" i="3"/>
  <c r="J3" i="3"/>
  <c r="J5" i="3"/>
  <c r="G7" i="3"/>
  <c r="G10" i="3"/>
  <c r="G5" i="3"/>
  <c r="G3" i="3"/>
  <c r="F7" i="3" l="1"/>
  <c r="D10" i="3" l="1"/>
  <c r="D9" i="3"/>
  <c r="D7" i="3"/>
  <c r="D6" i="3"/>
  <c r="D5" i="3"/>
  <c r="D4" i="3"/>
  <c r="D3" i="3"/>
  <c r="C7" i="3"/>
  <c r="C10" i="3" l="1"/>
  <c r="C12" i="3" l="1"/>
  <c r="C11" i="3"/>
  <c r="C9" i="3"/>
  <c r="C8" i="3"/>
  <c r="C6" i="3"/>
  <c r="C5" i="3"/>
  <c r="C3" i="3"/>
  <c r="C13" i="3" l="1"/>
  <c r="D13" i="3"/>
  <c r="J13" i="3" l="1"/>
  <c r="H13" i="3"/>
  <c r="G13" i="3"/>
  <c r="F13" i="3"/>
  <c r="E12" i="3"/>
  <c r="I12" i="3" s="1"/>
  <c r="E11" i="3"/>
  <c r="I11" i="3" s="1"/>
  <c r="E10" i="3"/>
  <c r="I10" i="3" s="1"/>
  <c r="E9" i="3"/>
  <c r="I9" i="3" s="1"/>
  <c r="E8" i="3"/>
  <c r="I8" i="3" s="1"/>
  <c r="E7" i="3"/>
  <c r="I7" i="3" s="1"/>
  <c r="E6" i="3"/>
  <c r="I6" i="3" s="1"/>
  <c r="E5" i="3"/>
  <c r="I5" i="3" s="1"/>
  <c r="E3" i="3"/>
  <c r="I3" i="3" s="1"/>
  <c r="E4" i="3" l="1"/>
  <c r="I4" i="3" s="1"/>
  <c r="I13" i="3" s="1"/>
  <c r="E13" i="3" l="1"/>
</calcChain>
</file>

<file path=xl/sharedStrings.xml><?xml version="1.0" encoding="utf-8"?>
<sst xmlns="http://schemas.openxmlformats.org/spreadsheetml/2006/main" count="21" uniqueCount="21">
  <si>
    <t>رشته</t>
  </si>
  <si>
    <t>جمع کل</t>
  </si>
  <si>
    <t>جمع کل رشته ها</t>
  </si>
  <si>
    <t>حق بیمه مستقیم</t>
  </si>
  <si>
    <t>حق بیمه غیرمستقیم</t>
  </si>
  <si>
    <t>جمع</t>
  </si>
  <si>
    <t>قبولی اتکایی</t>
  </si>
  <si>
    <t>حق بیمه برگشتی</t>
  </si>
  <si>
    <t>صادره شعب خارج</t>
  </si>
  <si>
    <t>تعداد بیمه نامه صادره</t>
  </si>
  <si>
    <t>آتش سوزي</t>
  </si>
  <si>
    <t>اتومبيل</t>
  </si>
  <si>
    <t>انرژي</t>
  </si>
  <si>
    <t>باربري</t>
  </si>
  <si>
    <t>درمان گروهي و مسافرتي خارج از کشور</t>
  </si>
  <si>
    <t>عمر وپس انداز</t>
  </si>
  <si>
    <t>عمر وحادثه</t>
  </si>
  <si>
    <t>مخصوص</t>
  </si>
  <si>
    <t>مسئوليت</t>
  </si>
  <si>
    <t>مهندسي</t>
  </si>
  <si>
    <t>عملکرد بیمه گری مستقیم و اتکایی به تفکیک رشته بیمه ای در سال 1401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</si>
</sst>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-_ر_ي_ا_ل_ ;_ * #,##0.00\-_ر_ي_ا_ل_ ;_ * &quot;-&quot;??_-_ر_ي_ا_ل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B Nazanin"/>
      <family val="2"/>
      <charset val="178"/>
    </font>
    <font>
      <sz val="12"/>
      <color theme="1"/>
      <name val="B Nazanin"/>
      <charset val="178"/>
    </font>
    <font>
      <b/>
      <sz val="12"/>
      <color theme="1"/>
      <name val="B Nazanin"/>
      <charset val="178"/>
    </font>
    <font>
      <b/>
      <sz val="11"/>
      <color theme="1"/>
      <name val="B Nazanin"/>
      <charset val="178"/>
    </font>
    <font>
      <sz val="11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3" fontId="2" fillId="0" borderId="4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1" fillId="0" borderId="9" xfId="1" applyNumberFormat="1" applyBorder="1" applyAlignment="1">
      <alignment horizontal="center"/>
    </xf>
    <xf numFmtId="3" fontId="1" fillId="0" borderId="2" xfId="1" applyNumberFormat="1" applyBorder="1" applyAlignment="1">
      <alignment horizontal="center"/>
    </xf>
    <xf numFmtId="3" fontId="1" fillId="0" borderId="3" xfId="1" applyNumberFormat="1" applyBorder="1" applyAlignment="1">
      <alignment horizontal="center"/>
    </xf>
    <xf numFmtId="3" fontId="1" fillId="0" borderId="11" xfId="1" applyNumberFormat="1" applyBorder="1" applyAlignment="1">
      <alignment horizontal="center"/>
    </xf>
    <xf numFmtId="3" fontId="1" fillId="0" borderId="12" xfId="1" applyNumberFormat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49" fontId="1" fillId="0" borderId="10" xfId="1" applyNumberFormat="1" applyBorder="1" applyAlignment="1">
      <alignment horizontal="center"/>
    </xf>
    <xf numFmtId="49" fontId="1" fillId="0" borderId="11" xfId="1" applyNumberFormat="1" applyBorder="1" applyAlignment="1">
      <alignment horizontal="center"/>
    </xf>
    <xf numFmtId="49" fontId="1" fillId="0" borderId="12" xfId="1" applyNumberFormat="1" applyBorder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3" fontId="1" fillId="0" borderId="2" xfId="1" applyNumberFormat="1" applyFill="1" applyBorder="1" applyAlignment="1">
      <alignment horizontal="center"/>
    </xf>
    <xf numFmtId="3" fontId="1" fillId="0" borderId="10" xfId="1" applyNumberForma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rightToLeft="1" tabSelected="1" workbookViewId="0">
      <selection activeCell="E13" sqref="E13"/>
    </sheetView>
  </sheetViews>
  <sheetFormatPr defaultColWidth="9.140625" defaultRowHeight="18.75" x14ac:dyDescent="0.45"/>
  <cols>
    <col min="1" max="1" width="6.5703125" style="6" customWidth="1"/>
    <col min="2" max="2" width="31" style="6" bestFit="1" customWidth="1"/>
    <col min="3" max="3" width="20.28515625" style="5" bestFit="1" customWidth="1"/>
    <col min="4" max="4" width="17.85546875" style="5" bestFit="1" customWidth="1"/>
    <col min="5" max="5" width="17.7109375" style="5" bestFit="1" customWidth="1"/>
    <col min="6" max="6" width="14.5703125" style="5" bestFit="1" customWidth="1"/>
    <col min="7" max="7" width="16.140625" style="5" bestFit="1" customWidth="1"/>
    <col min="8" max="8" width="18.140625" style="5" customWidth="1"/>
    <col min="9" max="9" width="18.28515625" style="5" customWidth="1"/>
    <col min="10" max="10" width="18.42578125" style="5" bestFit="1" customWidth="1"/>
    <col min="11" max="11" width="22.28515625" style="1" bestFit="1" customWidth="1"/>
    <col min="12" max="16384" width="9.140625" style="1"/>
  </cols>
  <sheetData>
    <row r="1" spans="2:10" ht="34.5" customHeight="1" thickBot="1" x14ac:dyDescent="0.5">
      <c r="B1" s="33" t="s">
        <v>20</v>
      </c>
      <c r="C1" s="34"/>
      <c r="D1" s="34"/>
      <c r="E1" s="34"/>
      <c r="F1" s="34"/>
      <c r="G1" s="34"/>
      <c r="H1" s="34"/>
      <c r="I1" s="34"/>
      <c r="J1" s="35"/>
    </row>
    <row r="2" spans="2:10" ht="42.75" customHeight="1" thickBot="1" x14ac:dyDescent="0.5">
      <c r="B2" s="21" t="s">
        <v>0</v>
      </c>
      <c r="C2" s="11" t="s">
        <v>3</v>
      </c>
      <c r="D2" s="11" t="s">
        <v>4</v>
      </c>
      <c r="E2" s="11" t="s">
        <v>5</v>
      </c>
      <c r="F2" s="22" t="s">
        <v>6</v>
      </c>
      <c r="G2" s="11" t="s">
        <v>7</v>
      </c>
      <c r="H2" s="11" t="s">
        <v>8</v>
      </c>
      <c r="I2" s="22" t="s">
        <v>1</v>
      </c>
      <c r="J2" s="11" t="s">
        <v>9</v>
      </c>
    </row>
    <row r="3" spans="2:10" ht="19.5" x14ac:dyDescent="0.45">
      <c r="B3" s="27" t="s">
        <v>15</v>
      </c>
      <c r="C3" s="32">
        <f>1240863+947030+453377</f>
        <v>2641270</v>
      </c>
      <c r="D3" s="16">
        <f>893429+533902</f>
        <v>1427331</v>
      </c>
      <c r="E3" s="2">
        <f>D3+C3</f>
        <v>4068601</v>
      </c>
      <c r="F3" s="8">
        <v>0</v>
      </c>
      <c r="G3" s="16">
        <f>-563860-6088-58132</f>
        <v>-628080</v>
      </c>
      <c r="H3" s="2">
        <v>0</v>
      </c>
      <c r="I3" s="25">
        <f>E3+F3+G3+H3</f>
        <v>3440521</v>
      </c>
      <c r="J3" s="16">
        <f>3313+11465</f>
        <v>14778</v>
      </c>
    </row>
    <row r="4" spans="2:10" x14ac:dyDescent="0.45">
      <c r="B4" s="28" t="s">
        <v>18</v>
      </c>
      <c r="C4" s="19">
        <v>769085</v>
      </c>
      <c r="D4" s="17">
        <f>1102267</f>
        <v>1102267</v>
      </c>
      <c r="E4" s="3">
        <f t="shared" ref="E4:E12" si="0">D4+C4</f>
        <v>1871352</v>
      </c>
      <c r="F4" s="23">
        <v>0</v>
      </c>
      <c r="G4" s="17">
        <v>-167587</v>
      </c>
      <c r="H4" s="3">
        <v>0</v>
      </c>
      <c r="I4" s="23">
        <f t="shared" ref="I4:I12" si="1">E4+F4+G4+H4</f>
        <v>1703765</v>
      </c>
      <c r="J4" s="17">
        <f>30276</f>
        <v>30276</v>
      </c>
    </row>
    <row r="5" spans="2:10" x14ac:dyDescent="0.45">
      <c r="B5" s="28" t="s">
        <v>11</v>
      </c>
      <c r="C5" s="19">
        <f>303447+50129+42551+201954</f>
        <v>598081</v>
      </c>
      <c r="D5" s="17">
        <f>6710064+972246+136940+952691</f>
        <v>8771941</v>
      </c>
      <c r="E5" s="3">
        <f t="shared" si="0"/>
        <v>9370022</v>
      </c>
      <c r="F5" s="23">
        <v>0</v>
      </c>
      <c r="G5" s="17">
        <f>-11321-1285-238-27772</f>
        <v>-40616</v>
      </c>
      <c r="H5" s="3">
        <v>0</v>
      </c>
      <c r="I5" s="23">
        <f t="shared" si="1"/>
        <v>9329406</v>
      </c>
      <c r="J5" s="31">
        <f>347928+65571</f>
        <v>413499</v>
      </c>
    </row>
    <row r="6" spans="2:10" x14ac:dyDescent="0.45">
      <c r="B6" s="28" t="s">
        <v>10</v>
      </c>
      <c r="C6" s="19">
        <f>914421</f>
        <v>914421</v>
      </c>
      <c r="D6" s="17">
        <f>1148128</f>
        <v>1148128</v>
      </c>
      <c r="E6" s="3">
        <f t="shared" si="0"/>
        <v>2062549</v>
      </c>
      <c r="F6" s="23">
        <v>445</v>
      </c>
      <c r="G6" s="17">
        <v>-61504</v>
      </c>
      <c r="H6" s="3">
        <v>0</v>
      </c>
      <c r="I6" s="23">
        <f t="shared" si="1"/>
        <v>2001490</v>
      </c>
      <c r="J6" s="31">
        <f>34303</f>
        <v>34303</v>
      </c>
    </row>
    <row r="7" spans="2:10" x14ac:dyDescent="0.45">
      <c r="B7" s="28" t="s">
        <v>17</v>
      </c>
      <c r="C7" s="19">
        <f>30+65506+67916</f>
        <v>133452</v>
      </c>
      <c r="D7" s="17">
        <f>9090+3079+7836</f>
        <v>20005</v>
      </c>
      <c r="E7" s="3">
        <f t="shared" si="0"/>
        <v>153457</v>
      </c>
      <c r="F7" s="23">
        <f>-52-105</f>
        <v>-157</v>
      </c>
      <c r="G7" s="17">
        <f>-55751-95817</f>
        <v>-151568</v>
      </c>
      <c r="H7" s="3">
        <v>0</v>
      </c>
      <c r="I7" s="23">
        <f t="shared" si="1"/>
        <v>1732</v>
      </c>
      <c r="J7" s="31">
        <f>92+24+1+128</f>
        <v>245</v>
      </c>
    </row>
    <row r="8" spans="2:10" x14ac:dyDescent="0.45">
      <c r="B8" s="28" t="s">
        <v>14</v>
      </c>
      <c r="C8" s="19">
        <f>16269796</f>
        <v>16269796</v>
      </c>
      <c r="D8" s="17">
        <v>9427662</v>
      </c>
      <c r="E8" s="3">
        <f t="shared" si="0"/>
        <v>25697458</v>
      </c>
      <c r="F8" s="23">
        <v>0</v>
      </c>
      <c r="G8" s="17">
        <v>-1230424</v>
      </c>
      <c r="H8" s="3">
        <v>0</v>
      </c>
      <c r="I8" s="23">
        <f t="shared" si="1"/>
        <v>24467034</v>
      </c>
      <c r="J8" s="31">
        <f>1652+808</f>
        <v>2460</v>
      </c>
    </row>
    <row r="9" spans="2:10" x14ac:dyDescent="0.45">
      <c r="B9" s="28" t="s">
        <v>13</v>
      </c>
      <c r="C9" s="19">
        <f>283033</f>
        <v>283033</v>
      </c>
      <c r="D9" s="17">
        <f>260476</f>
        <v>260476</v>
      </c>
      <c r="E9" s="3">
        <f t="shared" si="0"/>
        <v>543509</v>
      </c>
      <c r="F9" s="23">
        <v>273</v>
      </c>
      <c r="G9" s="17">
        <v>-46974</v>
      </c>
      <c r="H9" s="3">
        <v>0</v>
      </c>
      <c r="I9" s="23">
        <f t="shared" si="1"/>
        <v>496808</v>
      </c>
      <c r="J9" s="31">
        <v>8696</v>
      </c>
    </row>
    <row r="10" spans="2:10" x14ac:dyDescent="0.45">
      <c r="B10" s="28" t="s">
        <v>16</v>
      </c>
      <c r="C10" s="19">
        <f>718866+115445</f>
        <v>834311</v>
      </c>
      <c r="D10" s="17">
        <f>2280447+64638</f>
        <v>2345085</v>
      </c>
      <c r="E10" s="3">
        <f t="shared" si="0"/>
        <v>3179396</v>
      </c>
      <c r="F10" s="23">
        <v>0</v>
      </c>
      <c r="G10" s="17">
        <f>-16106-2371</f>
        <v>-18477</v>
      </c>
      <c r="H10" s="3">
        <v>0</v>
      </c>
      <c r="I10" s="23">
        <f t="shared" si="1"/>
        <v>3160919</v>
      </c>
      <c r="J10" s="31">
        <f>12465+4370</f>
        <v>16835</v>
      </c>
    </row>
    <row r="11" spans="2:10" x14ac:dyDescent="0.45">
      <c r="B11" s="28" t="s">
        <v>12</v>
      </c>
      <c r="C11" s="19">
        <f>678669</f>
        <v>678669</v>
      </c>
      <c r="D11" s="17">
        <v>74627</v>
      </c>
      <c r="E11" s="3">
        <f t="shared" si="0"/>
        <v>753296</v>
      </c>
      <c r="F11" s="23">
        <v>-10109</v>
      </c>
      <c r="G11" s="17">
        <v>-230422</v>
      </c>
      <c r="H11" s="3">
        <v>0</v>
      </c>
      <c r="I11" s="23">
        <f t="shared" si="1"/>
        <v>512765</v>
      </c>
      <c r="J11" s="17">
        <v>45</v>
      </c>
    </row>
    <row r="12" spans="2:10" ht="19.5" thickBot="1" x14ac:dyDescent="0.5">
      <c r="B12" s="29" t="s">
        <v>19</v>
      </c>
      <c r="C12" s="20">
        <f>1382283</f>
        <v>1382283</v>
      </c>
      <c r="D12" s="18">
        <v>432742</v>
      </c>
      <c r="E12" s="4">
        <f t="shared" si="0"/>
        <v>1815025</v>
      </c>
      <c r="F12" s="23">
        <v>-12762</v>
      </c>
      <c r="G12" s="18">
        <v>-61889</v>
      </c>
      <c r="H12" s="4">
        <v>0</v>
      </c>
      <c r="I12" s="26">
        <f t="shared" si="1"/>
        <v>1740374</v>
      </c>
      <c r="J12" s="18">
        <v>2883</v>
      </c>
    </row>
    <row r="13" spans="2:10" ht="19.5" thickBot="1" x14ac:dyDescent="0.5">
      <c r="B13" s="14" t="s">
        <v>2</v>
      </c>
      <c r="C13" s="15">
        <f>SUM(C3:C12)</f>
        <v>24504401</v>
      </c>
      <c r="D13" s="15">
        <f>SUM(D3:D12)</f>
        <v>25010264</v>
      </c>
      <c r="E13" s="13">
        <f t="shared" ref="E13:J13" si="2">SUM(E3:E12)</f>
        <v>49514665</v>
      </c>
      <c r="F13" s="36">
        <f t="shared" si="2"/>
        <v>-22310</v>
      </c>
      <c r="G13" s="37">
        <f t="shared" si="2"/>
        <v>-2637541</v>
      </c>
      <c r="H13" s="13">
        <f t="shared" si="2"/>
        <v>0</v>
      </c>
      <c r="I13" s="13">
        <f t="shared" si="2"/>
        <v>46854814</v>
      </c>
      <c r="J13" s="15">
        <f t="shared" si="2"/>
        <v>524020</v>
      </c>
    </row>
    <row r="16" spans="2:10" ht="19.5" x14ac:dyDescent="0.45">
      <c r="B16" s="8"/>
      <c r="C16" s="24"/>
      <c r="D16" s="24"/>
      <c r="E16" s="24"/>
      <c r="F16" s="8"/>
      <c r="G16" s="24"/>
      <c r="H16" s="8"/>
      <c r="I16" s="1"/>
      <c r="J16" s="1"/>
    </row>
    <row r="17" spans="1:14" x14ac:dyDescent="0.45">
      <c r="B17" s="10"/>
      <c r="C17" s="10"/>
      <c r="D17" s="10"/>
      <c r="E17" s="10"/>
      <c r="F17" s="10"/>
      <c r="G17" s="30"/>
      <c r="H17" s="10"/>
      <c r="I17" s="1"/>
      <c r="J17" s="1"/>
    </row>
    <row r="18" spans="1:14" x14ac:dyDescent="0.45">
      <c r="B18" s="10"/>
      <c r="C18" s="10"/>
      <c r="D18" s="10"/>
      <c r="E18" s="10"/>
      <c r="F18" s="10"/>
      <c r="G18" s="30"/>
      <c r="H18" s="10"/>
      <c r="I18" s="1"/>
      <c r="J18" s="1"/>
    </row>
    <row r="19" spans="1:14" x14ac:dyDescent="0.45">
      <c r="B19" s="10"/>
      <c r="C19" s="10"/>
      <c r="D19" s="10"/>
      <c r="E19" s="10"/>
      <c r="F19" s="10"/>
      <c r="G19" s="30"/>
      <c r="H19" s="10"/>
      <c r="I19" s="1"/>
      <c r="J19" s="1"/>
    </row>
    <row r="20" spans="1:14" x14ac:dyDescent="0.45">
      <c r="B20" s="10"/>
      <c r="C20" s="10"/>
      <c r="D20" s="10"/>
      <c r="E20" s="10"/>
      <c r="F20" s="10"/>
      <c r="G20" s="30"/>
      <c r="H20" s="10"/>
      <c r="I20" s="1"/>
      <c r="J20" s="1"/>
    </row>
    <row r="21" spans="1:14" x14ac:dyDescent="0.45">
      <c r="B21" s="10"/>
      <c r="C21" s="10"/>
      <c r="D21" s="10"/>
      <c r="E21" s="10"/>
      <c r="F21" s="10"/>
      <c r="G21" s="30"/>
      <c r="H21" s="10"/>
      <c r="I21" s="1"/>
      <c r="J21" s="1"/>
    </row>
    <row r="22" spans="1:14" x14ac:dyDescent="0.45">
      <c r="B22" s="10"/>
      <c r="C22" s="10"/>
      <c r="D22" s="10"/>
      <c r="E22" s="10"/>
      <c r="F22" s="10"/>
      <c r="G22" s="30"/>
      <c r="H22" s="10"/>
      <c r="I22" s="10"/>
      <c r="J22" s="10"/>
    </row>
    <row r="23" spans="1:14" x14ac:dyDescent="0.45">
      <c r="B23" s="10"/>
      <c r="C23" s="10"/>
      <c r="D23" s="10"/>
      <c r="E23" s="10"/>
      <c r="F23" s="10"/>
      <c r="G23" s="30"/>
      <c r="H23" s="10"/>
      <c r="I23" s="10"/>
      <c r="J23" s="10"/>
    </row>
    <row r="24" spans="1:14" x14ac:dyDescent="0.45">
      <c r="B24" s="10"/>
      <c r="C24" s="10"/>
      <c r="D24" s="10"/>
      <c r="E24" s="10"/>
      <c r="F24" s="10"/>
      <c r="G24" s="30"/>
      <c r="H24" s="10"/>
      <c r="I24" s="10"/>
      <c r="J24" s="10"/>
    </row>
    <row r="25" spans="1:14" ht="19.5" x14ac:dyDescent="0.45">
      <c r="A25" s="7"/>
      <c r="B25" s="10"/>
      <c r="C25" s="10"/>
      <c r="D25" s="10"/>
      <c r="E25" s="10"/>
      <c r="F25" s="10"/>
      <c r="G25" s="30"/>
      <c r="H25" s="10"/>
      <c r="I25" s="10"/>
      <c r="J25" s="10"/>
      <c r="K25" s="8"/>
      <c r="L25" s="8"/>
      <c r="M25" s="8"/>
      <c r="N25" s="8"/>
    </row>
    <row r="26" spans="1:14" x14ac:dyDescent="0.45">
      <c r="A26" s="12"/>
      <c r="B26" s="10"/>
      <c r="C26" s="10"/>
      <c r="D26" s="10"/>
      <c r="E26" s="10"/>
      <c r="F26" s="10"/>
      <c r="G26" s="30"/>
      <c r="H26" s="10"/>
      <c r="I26" s="10"/>
      <c r="J26" s="10"/>
      <c r="K26" s="9"/>
      <c r="L26" s="9"/>
      <c r="M26" s="9"/>
      <c r="N26" s="9"/>
    </row>
    <row r="27" spans="1:14" x14ac:dyDescent="0.45">
      <c r="A27" s="12"/>
      <c r="K27" s="9"/>
      <c r="L27" s="9"/>
      <c r="M27" s="9"/>
      <c r="N27" s="9"/>
    </row>
    <row r="28" spans="1:14" x14ac:dyDescent="0.45">
      <c r="A28" s="12"/>
      <c r="K28" s="9"/>
      <c r="L28" s="9"/>
      <c r="M28" s="9"/>
      <c r="N28" s="9"/>
    </row>
    <row r="29" spans="1:14" x14ac:dyDescent="0.45">
      <c r="A29" s="12"/>
      <c r="K29" s="9"/>
      <c r="L29" s="9"/>
      <c r="M29" s="9"/>
      <c r="N29" s="9"/>
    </row>
    <row r="30" spans="1:14" x14ac:dyDescent="0.45">
      <c r="A30" s="12"/>
      <c r="K30" s="9"/>
      <c r="L30" s="9"/>
      <c r="M30" s="9"/>
      <c r="N30" s="9"/>
    </row>
    <row r="31" spans="1:14" x14ac:dyDescent="0.45">
      <c r="A31" s="12"/>
      <c r="K31" s="9"/>
      <c r="L31" s="9"/>
      <c r="M31" s="9"/>
      <c r="N31" s="9"/>
    </row>
    <row r="32" spans="1:14" x14ac:dyDescent="0.45">
      <c r="A32" s="12"/>
      <c r="K32" s="9"/>
      <c r="L32" s="9"/>
      <c r="M32" s="9"/>
      <c r="N32" s="9"/>
    </row>
    <row r="33" spans="1:14" x14ac:dyDescent="0.45">
      <c r="A33" s="12"/>
      <c r="K33" s="9"/>
      <c r="L33" s="9"/>
      <c r="M33" s="9"/>
      <c r="N33" s="9"/>
    </row>
    <row r="34" spans="1:14" x14ac:dyDescent="0.45">
      <c r="A34" s="12"/>
      <c r="K34" s="9"/>
      <c r="L34" s="9"/>
      <c r="M34" s="9"/>
      <c r="N34" s="9"/>
    </row>
    <row r="35" spans="1:14" x14ac:dyDescent="0.45">
      <c r="A35" s="12"/>
      <c r="K35" s="9"/>
      <c r="L35" s="9"/>
      <c r="M35" s="9"/>
      <c r="N35" s="9"/>
    </row>
  </sheetData>
  <mergeCells count="1">
    <mergeCell ref="B1:J1"/>
  </mergeCells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2023-07-29T13:29:22Z</dcterms:modified>
</cp:coreProperties>
</file>