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آقای دربانیان\"/>
    </mc:Choice>
  </mc:AlternateContent>
  <bookViews>
    <workbookView xWindow="0" yWindow="0" windowWidth="24000" windowHeight="9735" tabRatio="929" firstSheet="2" activeTab="2"/>
  </bookViews>
  <sheets>
    <sheet name="جلد" sheetId="9" state="hidden" r:id="rId1"/>
    <sheet name="جلد2" sheetId="24" state="hidden" r:id="rId2"/>
    <sheet name="نسبت توانگري" sheetId="33" r:id="rId3"/>
    <sheet name="محاسبه مبلغ سرمايه موجود" sheetId="1" r:id="rId4"/>
    <sheet name="ریسک صدور بیمه نامه" sheetId="30" r:id="rId5"/>
    <sheet name="محاسبه كل ريسك بازار " sheetId="3" r:id="rId6"/>
    <sheet name="محاسبه كل رسيك اعتبار" sheetId="4" r:id="rId7"/>
    <sheet name="محاسبه کل ریسک نقدینگی " sheetId="34" r:id="rId8"/>
  </sheets>
  <externalReferences>
    <externalReference r:id="rId9"/>
    <externalReference r:id="rId10"/>
    <externalReference r:id="rId11"/>
  </externalReferences>
  <definedNames>
    <definedName name="A_AYED_NASHODE">#REF!</definedName>
    <definedName name="Address">#REF!</definedName>
    <definedName name="AV">#REF!</definedName>
    <definedName name="AYEDNASHODEH93">#REF!</definedName>
    <definedName name="bed">'[1]تراز 6 ستونی دارایی ثابت'!$BT$3:$BT$834</definedName>
    <definedName name="bes">'[1]تراز 6 ستونی دارایی ثابت'!$BU$3:$BU$783</definedName>
    <definedName name="bgfgf">#REF!</definedName>
    <definedName name="BK_BED">#REF!</definedName>
    <definedName name="BL_BES">#REF!</definedName>
    <definedName name="BM_BED">#REF!</definedName>
    <definedName name="BN_BES">#REF!</definedName>
    <definedName name="BO_BED">#REF!</definedName>
    <definedName name="BP_BES">#REF!</definedName>
    <definedName name="BQ_BED">#REF!</definedName>
    <definedName name="BR_BES">#REF!</definedName>
    <definedName name="BS">#REF!</definedName>
    <definedName name="BT_BED">#REF!</definedName>
    <definedName name="BU_BES">#REF!</definedName>
    <definedName name="BV_BED">#REF!</definedName>
    <definedName name="BW_BES">#REF!</definedName>
    <definedName name="City">#REF!</definedName>
    <definedName name="COD_AYEDNASHODEH93">#REF!</definedName>
    <definedName name="Code" hidden="1">#REF!</definedName>
    <definedName name="Code_khesaratMoavagh">#REF!</definedName>
    <definedName name="Code_RiskeMonghazinashode">#REF!</definedName>
    <definedName name="Company">#REF!</definedName>
    <definedName name="Country">#REF!</definedName>
    <definedName name="data1" hidden="1">#REF!</definedName>
    <definedName name="data14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frm1cnt1">#REF!</definedName>
    <definedName name="frm1cnt10">#REF!</definedName>
    <definedName name="frm1cnt11">#REF!</definedName>
    <definedName name="frm1cnt12">#REF!</definedName>
    <definedName name="frm1cnt13">#REF!</definedName>
    <definedName name="frm1cnt14">#REF!</definedName>
    <definedName name="frm1cnt15">#REF!</definedName>
    <definedName name="frm1cnt16">#REF!</definedName>
    <definedName name="frm1cnt17">#REF!</definedName>
    <definedName name="frm1cnt18">#REF!</definedName>
    <definedName name="frm1cnt19">#REF!</definedName>
    <definedName name="frm1cnt2">#REF!</definedName>
    <definedName name="frm1cnt20">#REF!</definedName>
    <definedName name="frm1cnt21">#REF!</definedName>
    <definedName name="frm1cnt22">#REF!</definedName>
    <definedName name="frm1cnt23">#REF!</definedName>
    <definedName name="frm1cnt24">#REF!</definedName>
    <definedName name="frm1cnt25">#REF!</definedName>
    <definedName name="frm1cnt26">#REF!</definedName>
    <definedName name="frm1cnt27">#REF!</definedName>
    <definedName name="frm1cnt28">#REF!</definedName>
    <definedName name="frm1cnt29">#REF!</definedName>
    <definedName name="frm1cnt3">#REF!</definedName>
    <definedName name="frm1cnt30">#REF!</definedName>
    <definedName name="frm1cnt31">#REF!</definedName>
    <definedName name="frm1cnt32">#REF!</definedName>
    <definedName name="frm1cnt33">#REF!</definedName>
    <definedName name="frm1cnt34">#REF!</definedName>
    <definedName name="frm1cnt35">#REF!</definedName>
    <definedName name="frm1cnt36">#REF!</definedName>
    <definedName name="frm1cnt37">#REF!</definedName>
    <definedName name="frm1cnt38">#REF!</definedName>
    <definedName name="frm1cnt39">#REF!</definedName>
    <definedName name="frm1cnt4">#REF!</definedName>
    <definedName name="frm1cnt40">#REF!</definedName>
    <definedName name="frm1cnt41">#REF!</definedName>
    <definedName name="frm1cnt42">#REF!</definedName>
    <definedName name="frm1cnt43">#REF!</definedName>
    <definedName name="frm1cnt44">#REF!</definedName>
    <definedName name="frm1cnt45">#REF!</definedName>
    <definedName name="frm1cnt46">#REF!</definedName>
    <definedName name="frm1cnt47">#REF!</definedName>
    <definedName name="frm1cnt48">#REF!</definedName>
    <definedName name="frm1cnt49">#REF!</definedName>
    <definedName name="frm1cnt5">#REF!</definedName>
    <definedName name="frm1cnt50">#REF!</definedName>
    <definedName name="frm1cnt51">#REF!</definedName>
    <definedName name="frm1cnt52">#REF!</definedName>
    <definedName name="frm1cnt53">#REF!</definedName>
    <definedName name="frm1cnt54">#REF!</definedName>
    <definedName name="frm1cnt55">#REF!</definedName>
    <definedName name="frm1cnt6">#REF!</definedName>
    <definedName name="frm1cnt7">#REF!</definedName>
    <definedName name="frm1cnt8">#REF!</definedName>
    <definedName name="frm1cnt9">#REF!</definedName>
    <definedName name="HiddenRows" hidden="1">#REF!</definedName>
    <definedName name="ii">#REF!</definedName>
    <definedName name="KhesaratMoavagh_etekaiee">#REF!</definedName>
    <definedName name="kode_tafzil">'[1]تراز 6 ستونی دارایی ثابت'!$A$3:$A$65536</definedName>
    <definedName name="kole_khesaratMoavagh">#REF!</definedName>
    <definedName name="lklkhhk">#REF!</definedName>
    <definedName name="lll" hidden="1">#REF!</definedName>
    <definedName name="llllll" hidden="1">#REF!</definedName>
    <definedName name="lllllllllllllllll">#REF!</definedName>
    <definedName name="MABLAGH">#REF!</definedName>
    <definedName name="Name">#REF!</definedName>
    <definedName name="new" hidden="1">#REF!</definedName>
    <definedName name="oooo">#REF!</definedName>
    <definedName name="OrderTable" hidden="1">#REF!</definedName>
    <definedName name="Phone">#REF!</definedName>
    <definedName name="phone1">#REF!</definedName>
    <definedName name="_xlnm.Print_Area" localSheetId="0">جلد!$A$1:$H$26</definedName>
    <definedName name="_xlnm.Print_Area" localSheetId="4">'ریسک صدور بیمه نامه'!$A$1:$U$25</definedName>
    <definedName name="_xlnm.Print_Area" localSheetId="6">'محاسبه كل رسيك اعتبار'!$A$3:$G$13</definedName>
    <definedName name="_xlnm.Print_Area" localSheetId="5">'محاسبه كل ريسك بازار '!$A$2:$G$10</definedName>
    <definedName name="_xlnm.Print_Area" localSheetId="3">'محاسبه مبلغ سرمايه موجود'!$A$1:$D$31</definedName>
    <definedName name="_xlnm.Print_Area" localSheetId="2">'نسبت توانگري'!$A$1:$C$12</definedName>
    <definedName name="ProdForm" hidden="1">#REF!</definedName>
    <definedName name="Product" hidden="1">#REF!</definedName>
    <definedName name="qeqtad">#REF!</definedName>
    <definedName name="RADIF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tt">#REF!</definedName>
    <definedName name="U_BES">#REF!</definedName>
    <definedName name="Zip">#REF!</definedName>
    <definedName name="zzzzzz" hidden="1">#REF!</definedName>
    <definedName name="بدهکار_دفاتر">#REF!</definedName>
    <definedName name="بستانکار_دفاتر">#REF!</definedName>
    <definedName name="پ">#REF!</definedName>
    <definedName name="پوند_14_ریالی">#REF!</definedName>
    <definedName name="تراز_تفضیلی_بدهکار">#REF!</definedName>
    <definedName name="تراز_تفضیلی_بستانکار">#REF!</definedName>
    <definedName name="ترکیب113">#REF!</definedName>
    <definedName name="ترکیب311">#REF!</definedName>
    <definedName name="تسهیم">#REF!</definedName>
    <definedName name="تفضیلی_مانده_بدهکار">#REF!</definedName>
    <definedName name="تفضیلی_مانده_بستانکار">#REF!</definedName>
    <definedName name="تکمیلی_حوادث_طبیعی_92ذخیره_سال_قبل_شرکت">#REF!</definedName>
    <definedName name="تکمیلی_حوادث_طبیعی_92سهم_نگهداری">#REF!</definedName>
    <definedName name="تکمیلی_حوادث_طبیعی_حق_بیمه_واگذاری92">#REF!</definedName>
    <definedName name="تکمیلی_حوادث_طبیعی_حق_بیمه92">#REF!</definedName>
    <definedName name="تکمیلی_حوادث_طبیعی92ذخیره_منهای_مازاد20">#REF!</definedName>
    <definedName name="تلتالتا">#REF!</definedName>
    <definedName name="ث">#REF!</definedName>
    <definedName name="ج">#REF!</definedName>
    <definedName name="چ">#REF!</definedName>
    <definedName name="ح">#REF!</definedName>
    <definedName name="حق_بیمه_برگشتی">#REF!</definedName>
    <definedName name="حق_بیمه_صادره">#REF!</definedName>
    <definedName name="حق_بیمه_قبولی">#REF!</definedName>
    <definedName name="حق_بیمه_یادداشت41">#REF!</definedName>
    <definedName name="خ">#REF!</definedName>
    <definedName name="خسارت_معوق_ذخیره_خسارت_معوق_کل92">#REF!</definedName>
    <definedName name="خسارت_معوق_سهم_اتکایی_92">#REF!</definedName>
    <definedName name="خسارت_معوق_سهم_اتکایی91">#REF!</definedName>
    <definedName name="خسارت_معوق_سهم_نگهداری91">#REF!</definedName>
    <definedName name="خسارت_معوق_سهم_نگهداری92">#REF!</definedName>
    <definedName name="خعخعخعخ" hidden="1">#REF!</definedName>
    <definedName name="خعخهع">#REF!</definedName>
    <definedName name="درهم_14_ریالی">#REF!</definedName>
    <definedName name="ذخيره" hidden="1">#REF!</definedName>
    <definedName name="ذخیره_برگشت_حق_بیمه">#REF!</definedName>
    <definedName name="ذخیره_برگشتی93">#REF!</definedName>
    <definedName name="ذخیره_خسارت_معوق_اتکایی93">#REF!</definedName>
    <definedName name="ذخیره_خسارت_معوق_کل91">#REF!</definedName>
    <definedName name="ذخیره_خسارت_معوق92">#REF!</definedName>
    <definedName name="ذخیره_خسارت_معوق93">#REF!</definedName>
    <definedName name="ذخیره_ریسکهای_منقضی_نشده_91_حق_بیمه_صادره_کل">#REF!</definedName>
    <definedName name="ذخیره_ریسکهای_منقضی_نشده_91_حق_بیمه_عاید_نشده_کل_پایان_دوره">#REF!</definedName>
    <definedName name="ذخیره_ریسکهای_منقضی_نشده_91_حق_بیمه_عایدنشده">#REF!</definedName>
    <definedName name="ذخیره_ریسکهای_منقضی_نشده_91_خسارات_معوق_کل">#REF!</definedName>
    <definedName name="ذخیره_ریسکهای_منقضی_نشده_91_خسارات_معوق_کل_اول_دوره">#REF!</definedName>
    <definedName name="ذخیره_ریسکهای_منقضی_نشده_91_خسارت_پرداختی">#REF!</definedName>
    <definedName name="ذخیره_ریسکهای_منقضی_نشده_92_حق_بیمه_صادره_کل">#REF!</definedName>
    <definedName name="ذخیره_ریسکهای_منقضی_نشده_92_حق_بیمه_عاید_نشده_کل_پایان_دوره">#REF!</definedName>
    <definedName name="ذخیره_ریسکهای_منقضی_نشده_92_حق_بیمه_عایدنشده">#REF!</definedName>
    <definedName name="ذخیره_ریسکهای_منقضی_نشده_92_خسارات_معوق_کل">#REF!</definedName>
    <definedName name="ذخیره_ریسکهای_منقضی_نشده_92_خسارات_معوق_کل_اول_دوره">#REF!</definedName>
    <definedName name="ذخیره_ریسکهای_منقضی_نشده_92_خسارت_پرداختی">#REF!</definedName>
    <definedName name="ذخیره_عایدنشده">#REF!</definedName>
    <definedName name="ردیف_کاربرگ">[2]Sheet2!$A$2:$A$228</definedName>
    <definedName name="رذتادل">#REF!</definedName>
    <definedName name="ریسکهای_منقضی_نشده_حق_بیمه_صادره_کل92">#REF!</definedName>
    <definedName name="ریسکهای_منقضی_نشده_حق_بیمه_عایدنشده_کل_اول_دوره92">#REF!</definedName>
    <definedName name="ریسکهای_منقضی_نشده_حق_بیمه_عایدنشده_کل_پایان_دوره92">#REF!</definedName>
    <definedName name="ریسکهای_منقضی_نشده_خسارت_پرداختی92">#REF!</definedName>
    <definedName name="ریسکهای_منقضی_نشده_خسارت_معوق_کل92">#REF!</definedName>
    <definedName name="ریسکهای_منقضی_نشده_خسارت_واقع_شده_کل92">#REF!</definedName>
    <definedName name="ریسکهای_منقضی_نشده_ذخیره_ماده9_سال91">#REF!</definedName>
    <definedName name="ریسکهای_منقضی_نشده_ذخیره_ماده9_سال92">#REF!</definedName>
    <definedName name="ریسکهای_منقضی_نشده_ضریب_خسارت92">#REF!</definedName>
    <definedName name="ریسکهای_منقضی_نشده92_حق_بیمه">#REF!</definedName>
    <definedName name="ریسکهای_منقضی_نشده92_حق_بیمه_عاید_نشده">#REF!</definedName>
    <definedName name="ریسکهای_منقضی_نشده92_حق_بیمه_عایدنشده_آخر">#REF!</definedName>
    <definedName name="ریسکهای_منقضی_نشده92_خسارت_پرداختی">#REF!</definedName>
    <definedName name="ریسکهای_منقضی_نشده92_خسارت_معوق">#REF!</definedName>
    <definedName name="ریسکهای_منقضی_نشده92_خسارت_معوق_اول_دوره">#REF!</definedName>
    <definedName name="ریسکهای_منقضی_نشده92_ذخیره_ریسک_ماده9">#REF!</definedName>
    <definedName name="رینگیت_14_ریالی">#REF!</definedName>
    <definedName name="س" hidden="1">#REF!</definedName>
    <definedName name="سایر_ذخایرفنی_ضمائم_یادداشت43">#REF!</definedName>
    <definedName name="سلتلت">#REF!</definedName>
    <definedName name="سلسلسل" hidden="1">#REF!</definedName>
    <definedName name="سهم_اتکایی">#REF!</definedName>
    <definedName name="سهم_اتکایی_خسارت_معوق92">#REF!</definedName>
    <definedName name="سهم_نگهداری_18_برگشتی">#REF!</definedName>
    <definedName name="سهم_نگهداری_2_18">#REF!</definedName>
    <definedName name="شرح">#REF!</definedName>
    <definedName name="شماره_سند">#REF!</definedName>
    <definedName name="ص">#REF!</definedName>
    <definedName name="طبقه_بندی_بدهکار">#REF!</definedName>
    <definedName name="طبقه_بندی_بستانکار">#REF!</definedName>
    <definedName name="طبقه_بندی_تفضیلی_بدهکار">#REF!</definedName>
    <definedName name="طبقه_بندی_تفضیلی_بستانکار">#REF!</definedName>
    <definedName name="طبقه_بندی_مطالبات92">#REF!</definedName>
    <definedName name="ع">#REF!</definedName>
    <definedName name="عایدنشده_قانونی_92_واگذاری_اجباری">#REF!</definedName>
    <definedName name="عایدنشده_قانونی_92_واگذاری_اختیاری">#REF!</definedName>
    <definedName name="غ">#REF!</definedName>
    <definedName name="ف">#REF!</definedName>
    <definedName name="ق">#REF!</definedName>
    <definedName name="ک">#REF!</definedName>
    <definedName name="کد_بیمه_گذار_یادداشت41">#REF!</definedName>
    <definedName name="کد_بیمه_گران_اتکایی">#REF!</definedName>
    <definedName name="کد_بیمه_گران_اتکایی2">#REF!</definedName>
    <definedName name="کد_تراز_تفضیلی">#REF!</definedName>
    <definedName name="کد_تراز_تفضیلی2">#REF!</definedName>
    <definedName name="کد_تراز_معین">#REF!</definedName>
    <definedName name="کد_تفضیلی_113">#REF!</definedName>
    <definedName name="کد_تفضیلی_311">#REF!</definedName>
    <definedName name="کد_تفضیلی_دارایی_ثابت">#REF!</definedName>
    <definedName name="کد_تکمیلی_حوادث_طبیعی92">#REF!</definedName>
    <definedName name="کد_خسارت_معوق91">#REF!</definedName>
    <definedName name="کد_خسارت_معوق92">#REF!</definedName>
    <definedName name="کد_دارایی_ثابت">#REF!</definedName>
    <definedName name="کد_دفاتر">#REF!</definedName>
    <definedName name="کد_ذخیره_برگشتی">#REF!</definedName>
    <definedName name="کد_ذخیره_برگشتی_93">#REF!</definedName>
    <definedName name="کد_ذخیره_خسارت_معوق92">#REF!</definedName>
    <definedName name="کد_ذخیره_خسارت_معوق93">#REF!</definedName>
    <definedName name="کد_ریسکهای_منقضی_نشده_91">#REF!</definedName>
    <definedName name="کد_ریسکهای_منقضی_نشده92">#REF!</definedName>
    <definedName name="کد_شرح_حساب_یادداشت_18_1">'[3]یادداشت 1-17'!#REF!</definedName>
    <definedName name="کد_شرح_کلی_عایدنشده_91">#REF!</definedName>
    <definedName name="کد_شرح_کلی_عایدنشده92">#REF!</definedName>
    <definedName name="کد_شرح_یادداشت_18_2">#REF!</definedName>
    <definedName name="کد_شرکتهای_بیمه_بدهکار">#REF!</definedName>
    <definedName name="کد_شرکتهای_بیمه_بستانکار">#REF!</definedName>
    <definedName name="کد_ضمائم_یادداشت43">#REF!</definedName>
    <definedName name="کد_یادداشت27_اتکایی_اجباری">'[3]یادداشت 28'!#REF!</definedName>
    <definedName name="کد_یادداشت27_اتکایی_اختیاری">'[3]یادداشت 28'!#REF!</definedName>
    <definedName name="کد18_ذخیره_برگشتی">#REF!</definedName>
    <definedName name="کل_حق_بیمه">#REF!</definedName>
    <definedName name="کلی_عایدنشده_ذخیره_حق_بیمه_عایدنشده_91">#REF!</definedName>
    <definedName name="کلی_عایدنشده_ذخیره_حق_بیمه_عایدنشده92">#REF!</definedName>
    <definedName name="کلی_عایدنشده_سهم_بیمه_گران_اتکایی_از_ذخایر91">#REF!</definedName>
    <definedName name="کلی_عایدنشده_سهم_بیمه_گران_اتکایی_از_ذخایر92">#REF!</definedName>
    <definedName name="گ">#REF!</definedName>
    <definedName name="ل">#REF!</definedName>
    <definedName name="لتالتل">#REF!</definedName>
    <definedName name="م">#REF!</definedName>
    <definedName name="مانده_بدهکار_تفضیلی113_یادداشت6">#REF!</definedName>
    <definedName name="مانده_بدهکار_تفضیلی311_یادداشت6">#REF!</definedName>
    <definedName name="مانده_بستانکار_تفضیلی113_یادداشت6">#REF!</definedName>
    <definedName name="مانده_بستانکار_تفضیلی311_یادداشت6">#REF!</definedName>
    <definedName name="مانده_کاربرگ">[2]Sheet2!$G$2:$G$228</definedName>
    <definedName name="معین_مانده_بدهکار">#REF!</definedName>
    <definedName name="معین_مانده_بستانکار">#REF!</definedName>
    <definedName name="ه">#REF!</definedName>
    <definedName name="وروداطلاعات_مانده_بدهکار">#REF!</definedName>
    <definedName name="وروداطلاعات_مانده_بستانکار">#REF!</definedName>
    <definedName name="وون_14_ریالی">#REF!</definedName>
    <definedName name="ی">#REF!</definedName>
    <definedName name="یادداشت_14_ارزی_پوند">#REF!</definedName>
    <definedName name="یادداشت_14_ارزی_پوند_ریالی">#REF!</definedName>
    <definedName name="یادداشت_14_ارزی_درهم">#REF!</definedName>
    <definedName name="یادداشت_14_ارزی_درهم_ریالی">#REF!</definedName>
    <definedName name="یادداشت_14_ارزی_دلار">#REF!</definedName>
    <definedName name="یادداشت_14_ارزی_دلار_ریالی">#REF!</definedName>
    <definedName name="یادداشت_14_ارزی_رینگیت">#REF!</definedName>
    <definedName name="یادداشت_14_ارزی_رینگیت_ریالی">#REF!</definedName>
    <definedName name="یادداشت_14_ارزی_وون">#REF!</definedName>
    <definedName name="یادداشت_14_ارزی_وون_ریالی">#REF!</definedName>
    <definedName name="یادداشت_14_ارزی_یوان">#REF!</definedName>
    <definedName name="یادداشت_14_ارزی_یوان_ریالی">#REF!</definedName>
    <definedName name="یادداشت_14_ارزی_یورو">#REF!</definedName>
    <definedName name="یادداشت_14_ارزی_یورو_ریالی">#REF!</definedName>
    <definedName name="یادداشت_14_جمع_کل">#REF!</definedName>
    <definedName name="یادداشت_14_کنسرسیوم_ارز_یورو">#REF!</definedName>
    <definedName name="یادداشت_14_کنسرسیوم_ارز_یورو_ریالی">#REF!</definedName>
    <definedName name="یادداشت_14_کنسرسیوم_ریالی">#REF!</definedName>
    <definedName name="یادداشت_14_مانده_اقلام_ریالی">#REF!</definedName>
    <definedName name="یادداشت_14_مانده_اقلام_ریالی2">#REF!</definedName>
    <definedName name="یادداشت1_29_مبلغ_جدید">#REF!</definedName>
    <definedName name="یادداشت25_X">#REF!</definedName>
    <definedName name="یادداشت27خسارت_دریافتی_جدید">'[3]یادداشت 28'!$I$6:$I$19</definedName>
    <definedName name="یادداشت27خسارتهای_پرداختی_جدید">'[3]یادداشت 28'!$C$6:$C$19</definedName>
    <definedName name="یادداشت28">#REF!</definedName>
    <definedName name="یادداشت28_جدید">#REF!</definedName>
    <definedName name="یادداشت28مبلغ">#REF!</definedName>
    <definedName name="یادداشت29_1">#REF!</definedName>
    <definedName name="یادداشت29_2">#REF!</definedName>
    <definedName name="یادداشت29_2مبلغ_جدید">#REF!</definedName>
    <definedName name="یک">#REF!</definedName>
    <definedName name="یوان_14_ریالی">#REF!</definedName>
  </definedNames>
  <calcPr calcId="152511"/>
</workbook>
</file>

<file path=xl/calcChain.xml><?xml version="1.0" encoding="utf-8"?>
<calcChain xmlns="http://schemas.openxmlformats.org/spreadsheetml/2006/main">
  <c r="D6" i="3" l="1"/>
  <c r="Q9" i="30" l="1"/>
  <c r="H20" i="30"/>
  <c r="C29" i="1"/>
  <c r="C31" i="1" s="1"/>
  <c r="C26" i="1" l="1"/>
  <c r="C10" i="1" l="1"/>
  <c r="C8" i="1"/>
  <c r="D12" i="1" l="1"/>
  <c r="D25" i="1"/>
  <c r="D29" i="1"/>
  <c r="D30" i="1"/>
  <c r="C8" i="33"/>
  <c r="C9" i="33" s="1"/>
  <c r="D8" i="4"/>
  <c r="D27" i="1" l="1"/>
  <c r="D31" i="1"/>
  <c r="C11" i="33"/>
  <c r="E19" i="30" l="1"/>
  <c r="P19" i="30"/>
  <c r="O19" i="30" l="1"/>
  <c r="C30" i="1"/>
  <c r="F8" i="4" l="1"/>
  <c r="G8" i="4" s="1"/>
  <c r="N19" i="30"/>
  <c r="Q19" i="30" s="1"/>
  <c r="S19" i="30" s="1"/>
  <c r="F19" i="30"/>
  <c r="I19" i="30" s="1"/>
  <c r="K19" i="30" s="1"/>
  <c r="N18" i="30"/>
  <c r="Q18" i="30" s="1"/>
  <c r="S18" i="30" s="1"/>
  <c r="T19" i="30" l="1"/>
  <c r="U19" i="30" s="1"/>
  <c r="F18" i="30"/>
  <c r="I18" i="30" s="1"/>
  <c r="K18" i="30" s="1"/>
  <c r="T18" i="30" s="1"/>
  <c r="U18" i="30" s="1"/>
  <c r="F6" i="3" l="1"/>
  <c r="G6" i="3" s="1"/>
  <c r="C25" i="1" l="1"/>
  <c r="L23" i="30"/>
  <c r="L22" i="30"/>
  <c r="L21" i="30"/>
  <c r="L20" i="30"/>
  <c r="D20" i="30" l="1"/>
  <c r="D21" i="30"/>
  <c r="D23" i="30"/>
  <c r="G23" i="30"/>
  <c r="G21" i="30"/>
  <c r="G20" i="30"/>
  <c r="F6" i="30"/>
  <c r="I6" i="30" s="1"/>
  <c r="P23" i="30"/>
  <c r="O23" i="30"/>
  <c r="H23" i="30"/>
  <c r="E23" i="30"/>
  <c r="P22" i="30"/>
  <c r="O22" i="30"/>
  <c r="E22" i="30"/>
  <c r="P21" i="30"/>
  <c r="O21" i="30"/>
  <c r="H21" i="30"/>
  <c r="E21" i="30"/>
  <c r="P20" i="30"/>
  <c r="O20" i="30"/>
  <c r="E20" i="30"/>
  <c r="F17" i="30"/>
  <c r="I17" i="30" s="1"/>
  <c r="K17" i="30" s="1"/>
  <c r="F16" i="30"/>
  <c r="F15" i="30"/>
  <c r="I15" i="30" s="1"/>
  <c r="K15" i="30" s="1"/>
  <c r="F14" i="30"/>
  <c r="I14" i="30" s="1"/>
  <c r="K14" i="30" s="1"/>
  <c r="F13" i="30"/>
  <c r="I13" i="30" s="1"/>
  <c r="K13" i="30" s="1"/>
  <c r="F12" i="30"/>
  <c r="I12" i="30" s="1"/>
  <c r="K12" i="30" s="1"/>
  <c r="F10" i="30"/>
  <c r="I10" i="30" s="1"/>
  <c r="K10" i="30" s="1"/>
  <c r="F9" i="30"/>
  <c r="I9" i="30" s="1"/>
  <c r="K9" i="30" s="1"/>
  <c r="F8" i="30"/>
  <c r="I8" i="30" s="1"/>
  <c r="K8" i="30" s="1"/>
  <c r="F7" i="30"/>
  <c r="I7" i="30" s="1"/>
  <c r="K7" i="30" s="1"/>
  <c r="C6" i="34"/>
  <c r="E6" i="34" s="1"/>
  <c r="B8" i="33" s="1"/>
  <c r="F20" i="30" l="1"/>
  <c r="I20" i="30" s="1"/>
  <c r="K20" i="30" s="1"/>
  <c r="G22" i="30"/>
  <c r="K6" i="30"/>
  <c r="F11" i="30"/>
  <c r="F23" i="30"/>
  <c r="I23" i="30" s="1"/>
  <c r="K23" i="30" s="1"/>
  <c r="F21" i="30"/>
  <c r="H22" i="30"/>
  <c r="D22" i="30"/>
  <c r="F22" i="30" s="1"/>
  <c r="I16" i="30"/>
  <c r="K16" i="30" s="1"/>
  <c r="I22" i="30" l="1"/>
  <c r="K22" i="30" s="1"/>
  <c r="I21" i="30"/>
  <c r="K21" i="30" s="1"/>
  <c r="I11" i="30"/>
  <c r="K11" i="30" l="1"/>
  <c r="C12" i="1"/>
  <c r="C27" i="1" s="1"/>
  <c r="B10" i="33" l="1"/>
  <c r="F7" i="4"/>
  <c r="G7" i="4" s="1"/>
  <c r="G9" i="4" s="1"/>
  <c r="F7" i="3" l="1"/>
  <c r="G7" i="3" s="1"/>
  <c r="G8" i="3" l="1"/>
  <c r="G9" i="3" s="1"/>
  <c r="B6" i="33" s="1"/>
  <c r="G10" i="4" l="1"/>
  <c r="B7" i="33" s="1"/>
  <c r="M21" i="30" l="1"/>
  <c r="N21" i="30" s="1"/>
  <c r="M23" i="30"/>
  <c r="N15" i="30"/>
  <c r="Q15" i="30" s="1"/>
  <c r="S15" i="30" s="1"/>
  <c r="T15" i="30" s="1"/>
  <c r="U15" i="30" s="1"/>
  <c r="M20" i="30"/>
  <c r="N20" i="30" s="1"/>
  <c r="Q20" i="30" s="1"/>
  <c r="S20" i="30" s="1"/>
  <c r="T20" i="30" s="1"/>
  <c r="U20" i="30" s="1"/>
  <c r="M22" i="30"/>
  <c r="N11" i="30"/>
  <c r="Q11" i="30" s="1"/>
  <c r="N7" i="30"/>
  <c r="Q7" i="30" s="1"/>
  <c r="S7" i="30" s="1"/>
  <c r="T7" i="30" s="1"/>
  <c r="U7" i="30" s="1"/>
  <c r="N14" i="30"/>
  <c r="Q14" i="30" s="1"/>
  <c r="S14" i="30" s="1"/>
  <c r="T14" i="30" s="1"/>
  <c r="U14" i="30" s="1"/>
  <c r="N13" i="30"/>
  <c r="Q13" i="30" s="1"/>
  <c r="S13" i="30" s="1"/>
  <c r="T13" i="30" s="1"/>
  <c r="U13" i="30" s="1"/>
  <c r="N12" i="30"/>
  <c r="Q12" i="30" s="1"/>
  <c r="S12" i="30" s="1"/>
  <c r="T12" i="30" s="1"/>
  <c r="U12" i="30" s="1"/>
  <c r="N8" i="30"/>
  <c r="Q8" i="30" s="1"/>
  <c r="S8" i="30" s="1"/>
  <c r="T8" i="30" s="1"/>
  <c r="U8" i="30" s="1"/>
  <c r="N10" i="30"/>
  <c r="Q10" i="30" s="1"/>
  <c r="S10" i="30" s="1"/>
  <c r="T10" i="30" s="1"/>
  <c r="U10" i="30" s="1"/>
  <c r="N17" i="30"/>
  <c r="Q17" i="30" s="1"/>
  <c r="S17" i="30" s="1"/>
  <c r="T17" i="30" s="1"/>
  <c r="U17" i="30" s="1"/>
  <c r="N16" i="30"/>
  <c r="N6" i="30"/>
  <c r="N9" i="30"/>
  <c r="S9" i="30" s="1"/>
  <c r="T9" i="30" s="1"/>
  <c r="U9" i="30" s="1"/>
  <c r="Q21" i="30" l="1"/>
  <c r="S21" i="30" s="1"/>
  <c r="T21" i="30" s="1"/>
  <c r="U21" i="30" s="1"/>
  <c r="S11" i="30"/>
  <c r="T11" i="30" s="1"/>
  <c r="U11" i="30" s="1"/>
  <c r="Q6" i="30"/>
  <c r="S6" i="30" s="1"/>
  <c r="T6" i="30" s="1"/>
  <c r="U6" i="30" s="1"/>
  <c r="Q16" i="30"/>
  <c r="S16" i="30" s="1"/>
  <c r="T16" i="30" s="1"/>
  <c r="U16" i="30" s="1"/>
  <c r="N23" i="30"/>
  <c r="Q23" i="30" s="1"/>
  <c r="S23" i="30" s="1"/>
  <c r="T23" i="30" s="1"/>
  <c r="U23" i="30" s="1"/>
  <c r="N22" i="30"/>
  <c r="Q22" i="30" s="1"/>
  <c r="S22" i="30" s="1"/>
  <c r="T22" i="30" s="1"/>
  <c r="U22" i="30" s="1"/>
  <c r="U24" i="30" l="1"/>
  <c r="U25" i="30" s="1"/>
  <c r="B5" i="33" l="1"/>
  <c r="B9" i="33" l="1"/>
  <c r="B11" i="33" s="1"/>
</calcChain>
</file>

<file path=xl/sharedStrings.xml><?xml version="1.0" encoding="utf-8"?>
<sst xmlns="http://schemas.openxmlformats.org/spreadsheetml/2006/main" count="141" uniqueCount="120">
  <si>
    <t>موجودي نقد</t>
  </si>
  <si>
    <t>جمع</t>
  </si>
  <si>
    <t>ذخيره خسارت معوق</t>
  </si>
  <si>
    <t>ساير ذخاير فني</t>
  </si>
  <si>
    <t>ذخيره مزاياي پايان خدمت كاركنان</t>
  </si>
  <si>
    <t xml:space="preserve">جمع </t>
  </si>
  <si>
    <t>شرح</t>
  </si>
  <si>
    <t>نوع ريسك</t>
  </si>
  <si>
    <t>رشته بيمه</t>
  </si>
  <si>
    <t>ريسك نما</t>
  </si>
  <si>
    <t>ضريب ريسك</t>
  </si>
  <si>
    <t>مجذور 3</t>
  </si>
  <si>
    <t>حاصل 2*1</t>
  </si>
  <si>
    <t>ريسك بازار</t>
  </si>
  <si>
    <t>سهام</t>
  </si>
  <si>
    <t>املاك و مستغلات</t>
  </si>
  <si>
    <t>R1</t>
  </si>
  <si>
    <t>نوع مطالبات</t>
  </si>
  <si>
    <t>مطالبات از خارج از كشور</t>
  </si>
  <si>
    <t>مطالبات از داخل كشور</t>
  </si>
  <si>
    <t>R3</t>
  </si>
  <si>
    <t>R4</t>
  </si>
  <si>
    <t xml:space="preserve">كل ريسك نقدينگي (R4) </t>
  </si>
  <si>
    <t>نسبت توانگری مالی</t>
  </si>
  <si>
    <t>مبلغ ريسك نما</t>
  </si>
  <si>
    <t>ریسک کل (سرمایه الزامی) RBC</t>
  </si>
  <si>
    <t>ارزش كل املاك و مستغلات</t>
  </si>
  <si>
    <t>ساير حساب‌ها و اسناد دريافتني</t>
  </si>
  <si>
    <t>مطالبات از بيمه‌گزاران و نمايندگان</t>
  </si>
  <si>
    <t>بدهي به بيمه‌گزاران و نمايندگان</t>
  </si>
  <si>
    <t>ساير حساب‌ها و اسناد پرداختني</t>
  </si>
  <si>
    <t>حق بيمه سال‌هاي آتي</t>
  </si>
  <si>
    <t>ذخيره ريسك‌هاي منقضي نشده</t>
  </si>
  <si>
    <t>نوع دارایي</t>
  </si>
  <si>
    <t>آتش سوزي</t>
  </si>
  <si>
    <t>باربري</t>
  </si>
  <si>
    <t>حوادث</t>
  </si>
  <si>
    <t>اتومبيل</t>
  </si>
  <si>
    <t>بدنه</t>
  </si>
  <si>
    <t>ثالث</t>
  </si>
  <si>
    <t>درمان</t>
  </si>
  <si>
    <t>بدنه كشتي</t>
  </si>
  <si>
    <t>هواپيما</t>
  </si>
  <si>
    <t>مهندسي</t>
  </si>
  <si>
    <t>پول</t>
  </si>
  <si>
    <t>ساير</t>
  </si>
  <si>
    <t>تفاوت (بدهی جاری منهای دارایی جاری)</t>
  </si>
  <si>
    <t>شرکت بیمه سینا (سهامی عام)</t>
  </si>
  <si>
    <t>(مبالغ به میلیون ریال)</t>
  </si>
  <si>
    <t xml:space="preserve">ريسك اعتبار </t>
  </si>
  <si>
    <t>حق بیمه عاید شده سهم نگهداری</t>
  </si>
  <si>
    <t>خسارت واقع شده سهم نگهداری</t>
  </si>
  <si>
    <t>محاسبات توانگری مالی(آئین نامه شماره 69)</t>
  </si>
  <si>
    <t>مالیات پرداختنی</t>
  </si>
  <si>
    <t>سود سهام پرداختنی</t>
  </si>
  <si>
    <t xml:space="preserve">ذخایر حق‌بيمه </t>
  </si>
  <si>
    <t>سال مالی منتهی به 29 اسفند ماه 1396</t>
  </si>
  <si>
    <t xml:space="preserve">دارایي‏ها </t>
  </si>
  <si>
    <t>بدهي‏ها</t>
  </si>
  <si>
    <t>سرمايه‏گذاري‌هاي كوتاه‌مدت</t>
  </si>
  <si>
    <t>سرمايه‏گذاري‌هاي بلند‌مدت</t>
  </si>
  <si>
    <t xml:space="preserve">ساير بدهي‏ها </t>
  </si>
  <si>
    <t>سرمايه موجود (دارایي - بدهي + مازاد ارزش روز نسبت به ارزش دفتري دارایي‏هاي ثابت)</t>
  </si>
  <si>
    <t>مطالبات از بيمه‌گران و بيمه‌گران اتكایي</t>
  </si>
  <si>
    <t>سهم بيمه‌گران اتكایي از ذخاير فني</t>
  </si>
  <si>
    <t>دارایي‌هاي ثابت مشهود</t>
  </si>
  <si>
    <t>بدهي به بيمه‌گران و بيمه‏گران اتكایي</t>
  </si>
  <si>
    <t xml:space="preserve">مازاد ارزش روز نسبت به ارزش دفتري دارایي هاي ثابت </t>
  </si>
  <si>
    <t>محاسبات توانگری مالی(آیین نامه شماره 69)</t>
  </si>
  <si>
    <t>جمع ريسك انواع دارایي‌ها</t>
  </si>
  <si>
    <t xml:space="preserve">                                                   كل ريسك بازار(R2)  =  جذر جمع مجذور ريسك انواع دارایی‌ها</t>
  </si>
  <si>
    <t>مبلغ ريسك ‌نما</t>
  </si>
  <si>
    <t xml:space="preserve">                                                                                         كل ريسك اعتبار (R3) = جذر جمع ريسك انواع اعتبار </t>
  </si>
  <si>
    <t xml:space="preserve">                                              جمع ريسك انواع اعتبار</t>
  </si>
  <si>
    <r>
      <rPr>
        <u/>
        <sz val="14"/>
        <color theme="1"/>
        <rFont val="B Zar"/>
        <charset val="178"/>
      </rPr>
      <t>دارایـي‏هاي جـاري</t>
    </r>
    <r>
      <rPr>
        <sz val="14"/>
        <color theme="1"/>
        <rFont val="B Zar"/>
        <charset val="178"/>
      </rPr>
      <t xml:space="preserve">: شامل مجموع موجـودی نقد، سرمایـه‏گـذاری‏های کوتاه مدت، مطالبـات از بیمه‌گـزاران و نمایندگان، مطالبـات از بیمه‏گـران و بیمه‌گـران اتکایـی، سایـر حساب‌ها و اسناد دریافتنـی (اسنـاد دارای حداکـثر دو سال سررسیـد)، سهم بیمه‏گـران اتکایـی از ذخایـر فنـی و </t>
    </r>
    <r>
      <rPr>
        <u/>
        <sz val="14"/>
        <color theme="1"/>
        <rFont val="B Zar"/>
        <charset val="178"/>
      </rPr>
      <t>سپرده‌های بانکی و اوراق مشارکت ذیل سرمایه‏گذاری بلند‌مدت می‏باشد.</t>
    </r>
  </si>
  <si>
    <r>
      <rPr>
        <u/>
        <sz val="14"/>
        <color theme="1"/>
        <rFont val="B Zar"/>
        <charset val="178"/>
      </rPr>
      <t>بدهـي‌هاي جـاري</t>
    </r>
    <r>
      <rPr>
        <sz val="14"/>
        <color theme="1"/>
        <rFont val="B Zar"/>
        <charset val="178"/>
      </rPr>
      <t>: شامل مجمـوع بدهـی بـه بیمه‌گـزاران و نمایندگـان، بدهـی به بیمه‌گـران
 و بیمه‏گران اتکایی، سایر حساب‌ها و اسناد پرداختنی و ذخیره خسارت معوق می‏باشد.</t>
    </r>
  </si>
  <si>
    <t>A</t>
  </si>
  <si>
    <t>B</t>
  </si>
  <si>
    <t>ضریب</t>
  </si>
  <si>
    <t>حق بیمه عاید شده* ضریب</t>
  </si>
  <si>
    <t>خسارت واقع شده* ضریب</t>
  </si>
  <si>
    <t xml:space="preserve">(A,B)
هركدام كه بزرگتر است
</t>
  </si>
  <si>
    <t>مجذور  ستون (A,B)</t>
  </si>
  <si>
    <t>بيمه گري</t>
  </si>
  <si>
    <t>حوادث سرنشين</t>
  </si>
  <si>
    <t>زندگي (عمر غیراندوخته دار)</t>
  </si>
  <si>
    <t>حوادث طبيعي فاجعه آميز</t>
  </si>
  <si>
    <t>زندگي</t>
  </si>
  <si>
    <t>جمع ريسك شركت ها                                                                                             ∑</t>
  </si>
  <si>
    <t xml:space="preserve">كل ريسك بيمه گري (R1 )= جذر جمع ريسك شركت ها                                       ∑√      </t>
  </si>
  <si>
    <t>ریسک صدور بیمه نامه R1</t>
  </si>
  <si>
    <t>ریسک بازاریR2</t>
  </si>
  <si>
    <t>ریسک اعتباریR3</t>
  </si>
  <si>
    <t xml:space="preserve">نوع ریسک </t>
  </si>
  <si>
    <t>ریسک نفدینگیR4</t>
  </si>
  <si>
    <t>مازاد بیمه گر (سرمایه موجود)</t>
  </si>
  <si>
    <t xml:space="preserve">ارزش پرتفوي سهام
(بهاي تمام شده با كسر ذخيره كاهش ارزش) </t>
  </si>
  <si>
    <t>حق بيمه اتكايي اختياري</t>
  </si>
  <si>
    <t>محاسبه کل ریسک نقدینگی</t>
  </si>
  <si>
    <t>Max(دارائي جاري -بدهي جاري;0 )</t>
  </si>
  <si>
    <t xml:space="preserve">مسئولیت </t>
  </si>
  <si>
    <t>جدول محاسبه مبلغ سرمايه موجود موسسه بيمه                                              (مبلغ به میلیون ريال)</t>
  </si>
  <si>
    <t>سال 1398</t>
  </si>
  <si>
    <t>خسارت پرداختی اتکایی1398</t>
  </si>
  <si>
    <t>خسارت پرداختی سهم کل1398</t>
  </si>
  <si>
    <t>خسارت پرداختی سهم نگهداری 1398</t>
  </si>
  <si>
    <t>ذخیره خسارت معوق ابتدای سال 1398 سهم نگهداری</t>
  </si>
  <si>
    <t>حق بیمه صادره1398 سهم کل</t>
  </si>
  <si>
    <t>حق بیمه اتکایی1398</t>
  </si>
  <si>
    <t>حق بیمه صادره سال 1398 سهم نگهداری</t>
  </si>
  <si>
    <t>ذخیره حق بیمه ابتدای سال 1398 سهم نگهداری</t>
  </si>
  <si>
    <t>ذخیره حق بیمه پایان سال1398 سهم نگهداری</t>
  </si>
  <si>
    <t>ذخیره خسارت معوق پایان سال 1398 سهم نگهداری</t>
  </si>
  <si>
    <t xml:space="preserve">مبناي محاسبات : صورت هاي مالي حسابرسي شده سال 1398 </t>
  </si>
  <si>
    <t>R2</t>
  </si>
  <si>
    <t xml:space="preserve">ارزش مطالبات از داخل </t>
  </si>
  <si>
    <t>محاسبه توانگری مالی شرکت بیمه سینا طبق آیین نامه شماره 69 سال مالی منتهی به29اسفند ماه 1398</t>
  </si>
  <si>
    <r>
      <t>مقدار ریسک</t>
    </r>
    <r>
      <rPr>
        <b/>
        <sz val="11"/>
        <rFont val="B Zar"/>
        <charset val="178"/>
      </rPr>
      <t xml:space="preserve"> 1398(میلیون ریال)</t>
    </r>
  </si>
  <si>
    <r>
      <t>مقدار ریسک</t>
    </r>
    <r>
      <rPr>
        <b/>
        <sz val="11"/>
        <rFont val="B Zar"/>
        <charset val="178"/>
      </rPr>
      <t xml:space="preserve"> 1397(میلیون ریال)</t>
    </r>
  </si>
  <si>
    <t>سال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</si>
</sst>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-;_-* #,##0\-;_-* &quot;-&quot;_-;_-@_-"/>
    <numFmt numFmtId="165" formatCode="_-&quot;ريال&quot;\ * #,##0.00_-;_-&quot;ريال&quot;\ * #,##0.00\-;_-&quot;ريال&quot;\ * &quot;-&quot;??_-;_-@_-"/>
    <numFmt numFmtId="166" formatCode="_-* #,##0.00_-;_-* #,##0.00\-;_-* &quot;-&quot;??_-;_-@_-"/>
    <numFmt numFmtId="167" formatCode="#,##0.0"/>
    <numFmt numFmtId="168" formatCode="_-* #,##0_-;_-* #,##0\-;_-* &quot;-&quot;??_-;_-@_-"/>
    <numFmt numFmtId="169" formatCode="_-* #,##0.00_$_-;_-* #,##0.00_$\-;_-* &quot;-&quot;??_$_-;_-@_-"/>
    <numFmt numFmtId="170" formatCode="_-[$€-2]\ * #,##0.00_-;_-[$€-2]\ * #,##0.00\-;_-[$€-2]\ * &quot;-&quot;??_-"/>
    <numFmt numFmtId="171" formatCode="#,##0\ ;\(#,##0\);\-\ ;"/>
    <numFmt numFmtId="172" formatCode="#,##0_-;\(#,##0\)"/>
    <numFmt numFmtId="173" formatCode="#,##0.000000"/>
    <numFmt numFmtId="174" formatCode="#,##0;[Red]\(#,##0\)"/>
    <numFmt numFmtId="175" formatCode="#,###,,"/>
    <numFmt numFmtId="176" formatCode="0.0%"/>
  </numFmts>
  <fonts count="5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20"/>
      <color theme="1"/>
      <name val="B Titr"/>
      <charset val="178"/>
    </font>
    <font>
      <sz val="12"/>
      <color theme="1"/>
      <name val="B Titr"/>
      <charset val="178"/>
    </font>
    <font>
      <sz val="14"/>
      <name val="B Mitra"/>
      <charset val="178"/>
    </font>
    <font>
      <b/>
      <sz val="12"/>
      <color theme="1"/>
      <name val="B Titr"/>
      <charset val="178"/>
    </font>
    <font>
      <sz val="14"/>
      <color theme="1"/>
      <name val="B Mitra"/>
      <charset val="178"/>
    </font>
    <font>
      <sz val="12"/>
      <color theme="1"/>
      <name val="B Mitra"/>
      <charset val="178"/>
    </font>
    <font>
      <b/>
      <sz val="12"/>
      <color theme="1"/>
      <name val="B Mitra"/>
      <charset val="178"/>
    </font>
    <font>
      <b/>
      <sz val="14"/>
      <color theme="1"/>
      <name val="B Mitra"/>
      <charset val="178"/>
    </font>
    <font>
      <sz val="10"/>
      <name val="Arial"/>
      <family val="2"/>
    </font>
    <font>
      <b/>
      <sz val="20"/>
      <color indexed="8"/>
      <name val="Tahoma"/>
      <family val="2"/>
    </font>
    <font>
      <sz val="12"/>
      <name val="B Yagut"/>
      <charset val="178"/>
    </font>
    <font>
      <sz val="10"/>
      <name val="Tahom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10"/>
      <color indexed="8"/>
      <name val="MS Sans Serif"/>
      <family val="2"/>
      <charset val="178"/>
    </font>
    <font>
      <b/>
      <sz val="19"/>
      <color theme="1"/>
      <name val="B Nazanin"/>
      <charset val="178"/>
    </font>
    <font>
      <sz val="14"/>
      <color rgb="FFC00000"/>
      <name val="B Mitra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theme="1"/>
      <name val="B Zar"/>
      <charset val="178"/>
    </font>
    <font>
      <u/>
      <sz val="14"/>
      <color theme="1"/>
      <name val="B Zar"/>
      <charset val="178"/>
    </font>
    <font>
      <sz val="14"/>
      <name val="B Zar"/>
      <charset val="178"/>
    </font>
    <font>
      <b/>
      <sz val="14"/>
      <color theme="1"/>
      <name val="B Zar"/>
      <charset val="178"/>
    </font>
    <font>
      <b/>
      <u/>
      <sz val="14"/>
      <color theme="1"/>
      <name val="B Mitra"/>
      <charset val="178"/>
    </font>
    <font>
      <sz val="14"/>
      <color rgb="FFFF0000"/>
      <name val="B Mitra"/>
      <charset val="178"/>
    </font>
    <font>
      <sz val="11"/>
      <color theme="1"/>
      <name val="B Nazanin"/>
      <family val="2"/>
      <charset val="178"/>
    </font>
    <font>
      <b/>
      <sz val="12"/>
      <name val="B Zar"/>
      <charset val="178"/>
    </font>
    <font>
      <u/>
      <sz val="10"/>
      <color indexed="18"/>
      <name val="Arial"/>
      <family val="2"/>
    </font>
    <font>
      <b/>
      <sz val="18"/>
      <color indexed="8"/>
      <name val="B Nazanin"/>
      <charset val="178"/>
    </font>
    <font>
      <b/>
      <sz val="11"/>
      <name val="B Zar"/>
      <charset val="178"/>
    </font>
    <font>
      <sz val="18"/>
      <color theme="1"/>
      <name val="B Zar"/>
      <charset val="178"/>
    </font>
    <font>
      <b/>
      <sz val="12"/>
      <color theme="1"/>
      <name val="B Zar"/>
      <charset val="178"/>
    </font>
    <font>
      <b/>
      <sz val="14"/>
      <color theme="1"/>
      <name val="B Nazanin"/>
      <charset val="17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9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12" fillId="0" borderId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166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4" fillId="0" borderId="0">
      <alignment readingOrder="2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3" fontId="1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9" fillId="0" borderId="0"/>
    <xf numFmtId="3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0" fontId="2" fillId="3" borderId="30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2" fillId="32" borderId="0" applyNumberFormat="0" applyBorder="0" applyAlignment="0" applyProtection="0"/>
    <xf numFmtId="0" fontId="23" fillId="17" borderId="0" applyNumberFormat="0" applyBorder="0" applyAlignment="0" applyProtection="0"/>
    <xf numFmtId="0" fontId="24" fillId="20" borderId="36" applyNumberFormat="0" applyAlignment="0" applyProtection="0"/>
    <xf numFmtId="0" fontId="25" fillId="21" borderId="39" applyNumberFormat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36" applyNumberFormat="0" applyAlignment="0" applyProtection="0"/>
    <xf numFmtId="0" fontId="32" fillId="0" borderId="38" applyNumberFormat="0" applyFill="0" applyAlignment="0" applyProtection="0"/>
    <xf numFmtId="0" fontId="33" fillId="18" borderId="0" applyNumberFormat="0" applyBorder="0" applyAlignment="0" applyProtection="0"/>
    <xf numFmtId="0" fontId="12" fillId="0" borderId="0"/>
    <xf numFmtId="0" fontId="12" fillId="0" borderId="0"/>
    <xf numFmtId="0" fontId="18" fillId="0" borderId="0"/>
    <xf numFmtId="0" fontId="18" fillId="0" borderId="0"/>
    <xf numFmtId="0" fontId="34" fillId="20" borderId="37" applyNumberFormat="0" applyAlignment="0" applyProtection="0"/>
    <xf numFmtId="0" fontId="35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4" xfId="0" applyFont="1" applyBorder="1" applyAlignment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1" fillId="0" borderId="0" xfId="0" applyFont="1" applyFill="1" applyBorder="1" applyAlignment="1">
      <alignment horizontal="center" vertical="center" readingOrder="2"/>
    </xf>
    <xf numFmtId="3" fontId="11" fillId="0" borderId="0" xfId="0" applyNumberFormat="1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3" fontId="8" fillId="0" borderId="0" xfId="0" applyNumberFormat="1" applyFont="1" applyFill="1" applyBorder="1" applyAlignment="1">
      <alignment horizontal="center" vertical="center" readingOrder="2"/>
    </xf>
    <xf numFmtId="3" fontId="10" fillId="0" borderId="1" xfId="0" applyNumberFormat="1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readingOrder="2"/>
    </xf>
    <xf numFmtId="3" fontId="8" fillId="0" borderId="0" xfId="0" applyNumberFormat="1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168" fontId="8" fillId="0" borderId="0" xfId="1" applyNumberFormat="1" applyFont="1" applyAlignment="1">
      <alignment horizontal="center" vertical="center" readingOrder="2"/>
    </xf>
    <xf numFmtId="168" fontId="8" fillId="0" borderId="0" xfId="0" applyNumberFormat="1" applyFont="1" applyAlignment="1">
      <alignment horizontal="center" vertical="center" readingOrder="2"/>
    </xf>
    <xf numFmtId="168" fontId="8" fillId="0" borderId="0" xfId="1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readingOrder="2"/>
    </xf>
    <xf numFmtId="0" fontId="9" fillId="0" borderId="23" xfId="0" applyFont="1" applyFill="1" applyBorder="1" applyAlignment="1">
      <alignment horizontal="center" vertical="center" readingOrder="2"/>
    </xf>
    <xf numFmtId="0" fontId="8" fillId="0" borderId="0" xfId="0" applyFont="1" applyFill="1" applyAlignment="1">
      <alignment vertical="center" readingOrder="2"/>
    </xf>
    <xf numFmtId="3" fontId="8" fillId="0" borderId="0" xfId="0" applyNumberFormat="1" applyFont="1" applyFill="1" applyAlignment="1">
      <alignment vertical="center" readingOrder="2"/>
    </xf>
    <xf numFmtId="0" fontId="8" fillId="0" borderId="0" xfId="0" applyFont="1" applyFill="1" applyAlignment="1">
      <alignment horizontal="center" vertical="center" readingOrder="2"/>
    </xf>
    <xf numFmtId="3" fontId="21" fillId="0" borderId="0" xfId="0" applyNumberFormat="1" applyFont="1" applyFill="1" applyBorder="1" applyAlignment="1">
      <alignment vertical="center" readingOrder="2"/>
    </xf>
    <xf numFmtId="171" fontId="6" fillId="0" borderId="0" xfId="0" applyNumberFormat="1" applyFont="1" applyFill="1" applyBorder="1" applyAlignment="1">
      <alignment horizontal="center" vertical="center" shrinkToFit="1" readingOrder="2"/>
    </xf>
    <xf numFmtId="0" fontId="5" fillId="0" borderId="0" xfId="0" applyFont="1" applyBorder="1" applyAlignment="1">
      <alignment horizontal="right" vertical="center" readingOrder="2"/>
    </xf>
    <xf numFmtId="0" fontId="8" fillId="0" borderId="0" xfId="0" applyFont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readingOrder="2"/>
    </xf>
    <xf numFmtId="0" fontId="37" fillId="0" borderId="22" xfId="0" applyFont="1" applyFill="1" applyBorder="1" applyAlignment="1">
      <alignment horizontal="right" vertical="center" readingOrder="2"/>
    </xf>
    <xf numFmtId="3" fontId="37" fillId="0" borderId="22" xfId="0" applyNumberFormat="1" applyFont="1" applyFill="1" applyBorder="1" applyAlignment="1">
      <alignment horizontal="center" vertical="center" readingOrder="2"/>
    </xf>
    <xf numFmtId="171" fontId="39" fillId="0" borderId="1" xfId="0" applyNumberFormat="1" applyFont="1" applyFill="1" applyBorder="1" applyAlignment="1">
      <alignment horizontal="center" vertical="center" shrinkToFit="1" readingOrder="2"/>
    </xf>
    <xf numFmtId="0" fontId="37" fillId="35" borderId="1" xfId="0" applyFont="1" applyFill="1" applyBorder="1" applyAlignment="1">
      <alignment horizontal="center" vertical="center" readingOrder="2"/>
    </xf>
    <xf numFmtId="0" fontId="40" fillId="35" borderId="1" xfId="0" applyFont="1" applyFill="1" applyBorder="1" applyAlignment="1">
      <alignment horizontal="center" vertical="center" readingOrder="2"/>
    </xf>
    <xf numFmtId="3" fontId="40" fillId="35" borderId="1" xfId="0" applyNumberFormat="1" applyFont="1" applyFill="1" applyBorder="1" applyAlignment="1">
      <alignment horizontal="center" vertical="center" readingOrder="2"/>
    </xf>
    <xf numFmtId="0" fontId="37" fillId="0" borderId="1" xfId="0" applyFont="1" applyFill="1" applyBorder="1" applyAlignment="1">
      <alignment vertical="center" readingOrder="2"/>
    </xf>
    <xf numFmtId="3" fontId="37" fillId="0" borderId="1" xfId="0" applyNumberFormat="1" applyFont="1" applyFill="1" applyBorder="1" applyAlignment="1">
      <alignment horizontal="center"/>
    </xf>
    <xf numFmtId="3" fontId="8" fillId="34" borderId="32" xfId="0" applyNumberFormat="1" applyFont="1" applyFill="1" applyBorder="1" applyAlignment="1">
      <alignment horizontal="center" vertical="center"/>
    </xf>
    <xf numFmtId="3" fontId="8" fillId="34" borderId="50" xfId="0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34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readingOrder="2"/>
    </xf>
    <xf numFmtId="3" fontId="8" fillId="0" borderId="3" xfId="0" applyNumberFormat="1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11" fillId="34" borderId="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3" fontId="11" fillId="34" borderId="58" xfId="0" applyNumberFormat="1" applyFont="1" applyFill="1" applyBorder="1" applyAlignment="1">
      <alignment vertical="center" readingOrder="2"/>
    </xf>
    <xf numFmtId="0" fontId="37" fillId="0" borderId="0" xfId="391" applyFont="1" applyAlignment="1">
      <alignment horizontal="center" vertical="center"/>
    </xf>
    <xf numFmtId="0" fontId="44" fillId="0" borderId="0" xfId="391" applyFont="1" applyBorder="1" applyAlignment="1">
      <alignment horizontal="center" vertical="center" wrapText="1"/>
    </xf>
    <xf numFmtId="1" fontId="44" fillId="34" borderId="53" xfId="391" applyNumberFormat="1" applyFont="1" applyFill="1" applyBorder="1" applyAlignment="1">
      <alignment horizontal="center" vertical="center" wrapText="1"/>
    </xf>
    <xf numFmtId="4" fontId="44" fillId="34" borderId="54" xfId="391" applyNumberFormat="1" applyFont="1" applyFill="1" applyBorder="1" applyAlignment="1">
      <alignment horizontal="center" vertical="center" wrapText="1"/>
    </xf>
    <xf numFmtId="3" fontId="44" fillId="0" borderId="55" xfId="391" applyNumberFormat="1" applyFont="1" applyBorder="1" applyAlignment="1">
      <alignment horizontal="center" vertical="center" wrapText="1"/>
    </xf>
    <xf numFmtId="3" fontId="44" fillId="0" borderId="47" xfId="391" applyNumberFormat="1" applyFont="1" applyBorder="1" applyAlignment="1">
      <alignment horizontal="center" vertical="center" wrapText="1"/>
    </xf>
    <xf numFmtId="3" fontId="44" fillId="0" borderId="31" xfId="391" applyNumberFormat="1" applyFont="1" applyBorder="1" applyAlignment="1">
      <alignment horizontal="center" vertical="center" wrapText="1"/>
    </xf>
    <xf numFmtId="3" fontId="44" fillId="0" borderId="32" xfId="391" applyNumberFormat="1" applyFont="1" applyBorder="1" applyAlignment="1">
      <alignment horizontal="center" vertical="center" wrapText="1"/>
    </xf>
    <xf numFmtId="167" fontId="44" fillId="0" borderId="31" xfId="391" applyNumberFormat="1" applyFont="1" applyBorder="1" applyAlignment="1">
      <alignment horizontal="center" vertical="center" wrapText="1"/>
    </xf>
    <xf numFmtId="167" fontId="44" fillId="0" borderId="59" xfId="391" applyNumberFormat="1" applyFont="1" applyBorder="1" applyAlignment="1">
      <alignment horizontal="center" vertical="center" wrapText="1"/>
    </xf>
    <xf numFmtId="3" fontId="44" fillId="0" borderId="45" xfId="391" applyNumberFormat="1" applyFont="1" applyBorder="1" applyAlignment="1">
      <alignment horizontal="center" vertical="center" wrapText="1"/>
    </xf>
    <xf numFmtId="167" fontId="44" fillId="34" borderId="53" xfId="391" applyNumberFormat="1" applyFont="1" applyFill="1" applyBorder="1" applyAlignment="1">
      <alignment horizontal="center" vertical="center" wrapText="1"/>
    </xf>
    <xf numFmtId="3" fontId="44" fillId="34" borderId="54" xfId="391" applyNumberFormat="1" applyFont="1" applyFill="1" applyBorder="1" applyAlignment="1">
      <alignment horizontal="center" vertical="center" wrapText="1"/>
    </xf>
    <xf numFmtId="167" fontId="44" fillId="0" borderId="60" xfId="391" applyNumberFormat="1" applyFont="1" applyBorder="1" applyAlignment="1">
      <alignment horizontal="center" vertical="center" wrapText="1"/>
    </xf>
    <xf numFmtId="3" fontId="44" fillId="0" borderId="46" xfId="391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 readingOrder="2"/>
    </xf>
    <xf numFmtId="0" fontId="8" fillId="34" borderId="3" xfId="0" applyFont="1" applyFill="1" applyBorder="1" applyAlignment="1">
      <alignment horizontal="center" vertical="center" readingOrder="2"/>
    </xf>
    <xf numFmtId="0" fontId="8" fillId="34" borderId="1" xfId="0" applyFont="1" applyFill="1" applyBorder="1" applyAlignment="1">
      <alignment horizontal="center" vertical="center" readingOrder="2"/>
    </xf>
    <xf numFmtId="168" fontId="6" fillId="0" borderId="0" xfId="1" applyNumberFormat="1" applyFont="1" applyBorder="1" applyAlignment="1">
      <alignment horizontal="right" vertical="center" wrapText="1"/>
    </xf>
    <xf numFmtId="0" fontId="37" fillId="36" borderId="1" xfId="391" applyFont="1" applyFill="1" applyBorder="1" applyAlignment="1">
      <alignment horizontal="center" vertical="center"/>
    </xf>
    <xf numFmtId="3" fontId="37" fillId="36" borderId="1" xfId="391" applyNumberFormat="1" applyFont="1" applyFill="1" applyBorder="1" applyAlignment="1">
      <alignment horizontal="center" vertical="center" wrapText="1"/>
    </xf>
    <xf numFmtId="0" fontId="37" fillId="2" borderId="0" xfId="391" applyFont="1" applyFill="1" applyAlignment="1">
      <alignment horizontal="center" vertical="center"/>
    </xf>
    <xf numFmtId="0" fontId="37" fillId="37" borderId="42" xfId="391" applyFont="1" applyFill="1" applyBorder="1" applyAlignment="1">
      <alignment horizontal="center" vertical="center"/>
    </xf>
    <xf numFmtId="0" fontId="37" fillId="37" borderId="43" xfId="391" applyFont="1" applyFill="1" applyBorder="1" applyAlignment="1">
      <alignment horizontal="center" vertical="center"/>
    </xf>
    <xf numFmtId="0" fontId="37" fillId="37" borderId="1" xfId="391" applyFont="1" applyFill="1" applyBorder="1" applyAlignment="1">
      <alignment horizontal="center" vertical="center"/>
    </xf>
    <xf numFmtId="0" fontId="37" fillId="37" borderId="32" xfId="391" applyFont="1" applyFill="1" applyBorder="1" applyAlignment="1">
      <alignment horizontal="center" vertical="center"/>
    </xf>
    <xf numFmtId="0" fontId="37" fillId="37" borderId="48" xfId="391" applyFont="1" applyFill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center" vertical="center" readingOrder="2"/>
    </xf>
    <xf numFmtId="175" fontId="37" fillId="36" borderId="0" xfId="39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readingOrder="2"/>
    </xf>
    <xf numFmtId="3" fontId="6" fillId="0" borderId="0" xfId="0" applyNumberFormat="1" applyFont="1" applyFill="1" applyAlignment="1">
      <alignment vertical="center" readingOrder="2"/>
    </xf>
    <xf numFmtId="37" fontId="6" fillId="0" borderId="0" xfId="0" applyNumberFormat="1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37" fillId="0" borderId="0" xfId="0" applyFont="1" applyAlignment="1">
      <alignment horizontal="center"/>
    </xf>
    <xf numFmtId="3" fontId="37" fillId="0" borderId="21" xfId="0" applyNumberFormat="1" applyFont="1" applyFill="1" applyBorder="1" applyAlignment="1">
      <alignment horizontal="center" vertical="center" readingOrder="2"/>
    </xf>
    <xf numFmtId="172" fontId="8" fillId="0" borderId="0" xfId="0" applyNumberFormat="1" applyFont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3" fontId="8" fillId="34" borderId="1" xfId="0" applyNumberFormat="1" applyFont="1" applyFill="1" applyBorder="1" applyAlignment="1">
      <alignment horizontal="center" vertical="center"/>
    </xf>
    <xf numFmtId="0" fontId="37" fillId="36" borderId="3" xfId="0" applyFont="1" applyFill="1" applyBorder="1" applyAlignment="1">
      <alignment horizontal="center" vertical="center" readingOrder="2"/>
    </xf>
    <xf numFmtId="3" fontId="37" fillId="0" borderId="3" xfId="1" applyNumberFormat="1" applyFont="1" applyFill="1" applyBorder="1" applyAlignment="1">
      <alignment horizontal="center" vertical="center" wrapText="1" readingOrder="2"/>
    </xf>
    <xf numFmtId="167" fontId="50" fillId="34" borderId="1" xfId="0" applyNumberFormat="1" applyFont="1" applyFill="1" applyBorder="1" applyAlignment="1">
      <alignment horizontal="center" vertical="center"/>
    </xf>
    <xf numFmtId="173" fontId="8" fillId="2" borderId="32" xfId="0" applyNumberFormat="1" applyFont="1" applyFill="1" applyBorder="1" applyAlignment="1">
      <alignment horizontal="center" vertical="center"/>
    </xf>
    <xf numFmtId="167" fontId="50" fillId="34" borderId="3" xfId="0" applyNumberFormat="1" applyFont="1" applyFill="1" applyBorder="1" applyAlignment="1">
      <alignment horizontal="center" vertical="center" readingOrder="2"/>
    </xf>
    <xf numFmtId="167" fontId="50" fillId="34" borderId="1" xfId="0" applyNumberFormat="1" applyFont="1" applyFill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173" fontId="8" fillId="2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readingOrder="2"/>
    </xf>
    <xf numFmtId="0" fontId="50" fillId="34" borderId="1" xfId="0" applyFont="1" applyFill="1" applyBorder="1" applyAlignment="1">
      <alignment horizontal="center" vertical="center" readingOrder="2"/>
    </xf>
    <xf numFmtId="0" fontId="50" fillId="34" borderId="3" xfId="0" applyFont="1" applyFill="1" applyBorder="1" applyAlignment="1">
      <alignment horizontal="center" vertical="center" readingOrder="2"/>
    </xf>
    <xf numFmtId="0" fontId="37" fillId="2" borderId="49" xfId="391" applyFont="1" applyFill="1" applyBorder="1" applyAlignment="1">
      <alignment horizontal="center" vertical="center"/>
    </xf>
    <xf numFmtId="3" fontId="48" fillId="2" borderId="49" xfId="391" applyNumberFormat="1" applyFont="1" applyFill="1" applyBorder="1" applyAlignment="1">
      <alignment horizontal="center" vertical="center"/>
    </xf>
    <xf numFmtId="3" fontId="48" fillId="2" borderId="50" xfId="391" applyNumberFormat="1" applyFont="1" applyFill="1" applyBorder="1" applyAlignment="1">
      <alignment horizontal="center" vertical="center"/>
    </xf>
    <xf numFmtId="3" fontId="50" fillId="34" borderId="49" xfId="391" applyNumberFormat="1" applyFont="1" applyFill="1" applyBorder="1" applyAlignment="1">
      <alignment horizontal="center" vertical="center"/>
    </xf>
    <xf numFmtId="176" fontId="44" fillId="34" borderId="54" xfId="336" applyNumberFormat="1" applyFont="1" applyFill="1" applyBorder="1" applyAlignment="1">
      <alignment horizontal="center" vertical="center" wrapText="1"/>
    </xf>
    <xf numFmtId="9" fontId="6" fillId="0" borderId="0" xfId="397" applyFont="1" applyFill="1" applyAlignment="1">
      <alignment vertical="center" readingOrder="2"/>
    </xf>
    <xf numFmtId="3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44" fillId="2" borderId="58" xfId="391" applyNumberFormat="1" applyFont="1" applyFill="1" applyBorder="1" applyAlignment="1">
      <alignment horizontal="center" vertical="center" wrapText="1"/>
    </xf>
    <xf numFmtId="0" fontId="44" fillId="34" borderId="61" xfId="391" applyFont="1" applyFill="1" applyBorder="1" applyAlignment="1">
      <alignment horizontal="center" vertical="center" wrapText="1"/>
    </xf>
    <xf numFmtId="0" fontId="44" fillId="34" borderId="0" xfId="391" applyFont="1" applyFill="1" applyBorder="1" applyAlignment="1">
      <alignment horizontal="center" vertical="center" wrapText="1"/>
    </xf>
    <xf numFmtId="174" fontId="46" fillId="2" borderId="0" xfId="396" applyNumberFormat="1" applyFont="1" applyFill="1" applyBorder="1" applyAlignment="1" applyProtection="1">
      <alignment horizontal="center" vertical="center" readingOrder="2"/>
    </xf>
    <xf numFmtId="0" fontId="37" fillId="0" borderId="1" xfId="0" applyFont="1" applyFill="1" applyBorder="1" applyAlignment="1">
      <alignment horizontal="right" vertical="center" wrapText="1" readingOrder="2"/>
    </xf>
    <xf numFmtId="0" fontId="37" fillId="0" borderId="21" xfId="0" applyFont="1" applyFill="1" applyBorder="1" applyAlignment="1">
      <alignment horizontal="center" vertical="center" readingOrder="2"/>
    </xf>
    <xf numFmtId="0" fontId="37" fillId="0" borderId="2" xfId="0" applyFont="1" applyFill="1" applyBorder="1" applyAlignment="1">
      <alignment horizontal="center" vertical="center" readingOrder="2"/>
    </xf>
    <xf numFmtId="0" fontId="40" fillId="0" borderId="27" xfId="0" applyFont="1" applyFill="1" applyBorder="1" applyAlignment="1">
      <alignment horizontal="center" vertical="center" textRotation="90" readingOrder="2"/>
    </xf>
    <xf numFmtId="0" fontId="40" fillId="0" borderId="25" xfId="0" applyFont="1" applyFill="1" applyBorder="1" applyAlignment="1">
      <alignment horizontal="center" vertical="center" textRotation="90" readingOrder="2"/>
    </xf>
    <xf numFmtId="0" fontId="40" fillId="0" borderId="26" xfId="0" applyFont="1" applyFill="1" applyBorder="1" applyAlignment="1">
      <alignment horizontal="center" vertical="center" textRotation="90" readingOrder="2"/>
    </xf>
    <xf numFmtId="0" fontId="37" fillId="0" borderId="1" xfId="0" applyFont="1" applyFill="1" applyBorder="1" applyAlignment="1">
      <alignment horizontal="right" vertical="center" readingOrder="2"/>
    </xf>
    <xf numFmtId="0" fontId="37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readingOrder="2"/>
    </xf>
    <xf numFmtId="0" fontId="37" fillId="0" borderId="0" xfId="0" applyFont="1" applyFill="1" applyBorder="1" applyAlignment="1">
      <alignment horizontal="center" vertical="center"/>
    </xf>
    <xf numFmtId="0" fontId="37" fillId="35" borderId="52" xfId="0" applyFont="1" applyFill="1" applyBorder="1" applyAlignment="1">
      <alignment horizontal="center" readingOrder="2"/>
    </xf>
    <xf numFmtId="0" fontId="37" fillId="35" borderId="51" xfId="0" applyFont="1" applyFill="1" applyBorder="1" applyAlignment="1">
      <alignment horizontal="center" readingOrder="2"/>
    </xf>
    <xf numFmtId="0" fontId="37" fillId="34" borderId="61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 vertical="center" textRotation="90" readingOrder="2"/>
    </xf>
    <xf numFmtId="0" fontId="40" fillId="0" borderId="4" xfId="0" applyFont="1" applyFill="1" applyBorder="1" applyAlignment="1">
      <alignment horizontal="center" vertical="center" textRotation="90" readingOrder="2"/>
    </xf>
    <xf numFmtId="0" fontId="11" fillId="0" borderId="0" xfId="0" applyFont="1" applyAlignment="1">
      <alignment horizontal="center"/>
    </xf>
    <xf numFmtId="0" fontId="11" fillId="0" borderId="56" xfId="0" applyFont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1" xfId="0" applyFont="1" applyFill="1" applyBorder="1" applyAlignment="1">
      <alignment horizontal="center" vertical="center"/>
    </xf>
    <xf numFmtId="3" fontId="8" fillId="34" borderId="1" xfId="0" applyNumberFormat="1" applyFont="1" applyFill="1" applyBorder="1" applyAlignment="1">
      <alignment horizontal="center" vertical="center"/>
    </xf>
    <xf numFmtId="3" fontId="11" fillId="34" borderId="58" xfId="0" applyNumberFormat="1" applyFont="1" applyFill="1" applyBorder="1" applyAlignment="1">
      <alignment horizontal="right" vertical="center" readingOrder="2"/>
    </xf>
    <xf numFmtId="3" fontId="8" fillId="34" borderId="1" xfId="0" applyNumberFormat="1" applyFont="1" applyFill="1" applyBorder="1" applyAlignment="1">
      <alignment horizontal="center" vertical="center" textRotation="90"/>
    </xf>
    <xf numFmtId="3" fontId="11" fillId="34" borderId="31" xfId="0" applyNumberFormat="1" applyFont="1" applyFill="1" applyBorder="1" applyAlignment="1">
      <alignment horizontal="center" vertical="center"/>
    </xf>
    <xf numFmtId="3" fontId="11" fillId="34" borderId="1" xfId="0" applyNumberFormat="1" applyFont="1" applyFill="1" applyBorder="1" applyAlignment="1">
      <alignment horizontal="center" vertical="center"/>
    </xf>
    <xf numFmtId="3" fontId="11" fillId="34" borderId="48" xfId="0" applyNumberFormat="1" applyFont="1" applyFill="1" applyBorder="1" applyAlignment="1">
      <alignment horizontal="center" vertical="center"/>
    </xf>
    <xf numFmtId="3" fontId="11" fillId="34" borderId="49" xfId="0" applyNumberFormat="1" applyFont="1" applyFill="1" applyBorder="1" applyAlignment="1">
      <alignment horizontal="center" vertical="center"/>
    </xf>
    <xf numFmtId="3" fontId="8" fillId="34" borderId="31" xfId="0" applyNumberFormat="1" applyFont="1" applyFill="1" applyBorder="1" applyAlignment="1">
      <alignment horizontal="center" vertical="center" textRotation="90"/>
    </xf>
    <xf numFmtId="3" fontId="41" fillId="34" borderId="31" xfId="0" applyNumberFormat="1" applyFont="1" applyFill="1" applyBorder="1" applyAlignment="1">
      <alignment vertical="center" textRotation="90"/>
    </xf>
    <xf numFmtId="3" fontId="8" fillId="34" borderId="21" xfId="0" applyNumberFormat="1" applyFont="1" applyFill="1" applyBorder="1" applyAlignment="1">
      <alignment horizontal="center" vertical="center"/>
    </xf>
    <xf numFmtId="3" fontId="8" fillId="34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8" fillId="34" borderId="27" xfId="0" applyFont="1" applyFill="1" applyBorder="1" applyAlignment="1">
      <alignment horizontal="center" vertical="center" readingOrder="2"/>
    </xf>
    <xf numFmtId="0" fontId="8" fillId="34" borderId="28" xfId="0" applyFont="1" applyFill="1" applyBorder="1" applyAlignment="1">
      <alignment horizontal="center" vertical="center" readingOrder="2"/>
    </xf>
    <xf numFmtId="0" fontId="8" fillId="34" borderId="24" xfId="0" applyFont="1" applyFill="1" applyBorder="1" applyAlignment="1">
      <alignment horizontal="center" vertical="center" readingOrder="2"/>
    </xf>
    <xf numFmtId="0" fontId="8" fillId="34" borderId="26" xfId="0" applyFont="1" applyFill="1" applyBorder="1" applyAlignment="1">
      <alignment horizontal="center" vertical="center" readingOrder="2"/>
    </xf>
    <xf numFmtId="0" fontId="8" fillId="34" borderId="1" xfId="0" applyFont="1" applyFill="1" applyBorder="1" applyAlignment="1">
      <alignment horizontal="center" vertical="center" readingOrder="2"/>
    </xf>
    <xf numFmtId="0" fontId="8" fillId="34" borderId="3" xfId="0" applyFont="1" applyFill="1" applyBorder="1" applyAlignment="1">
      <alignment horizontal="center" vertical="center" readingOrder="2"/>
    </xf>
    <xf numFmtId="0" fontId="8" fillId="34" borderId="4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5" fillId="0" borderId="0" xfId="0" applyFont="1" applyBorder="1" applyAlignment="1">
      <alignment horizontal="right" vertical="center" readingOrder="2"/>
    </xf>
    <xf numFmtId="0" fontId="49" fillId="0" borderId="3" xfId="0" applyFont="1" applyFill="1" applyBorder="1" applyAlignment="1">
      <alignment horizontal="center" vertical="center" readingOrder="2"/>
    </xf>
    <xf numFmtId="0" fontId="37" fillId="0" borderId="25" xfId="0" applyFont="1" applyFill="1" applyBorder="1" applyAlignment="1">
      <alignment horizontal="center" vertical="center" textRotation="90" readingOrder="2"/>
    </xf>
    <xf numFmtId="0" fontId="37" fillId="36" borderId="3" xfId="391" applyFont="1" applyFill="1" applyBorder="1" applyAlignment="1">
      <alignment horizontal="center" vertical="center"/>
    </xf>
    <xf numFmtId="0" fontId="37" fillId="36" borderId="4" xfId="391" applyFont="1" applyFill="1" applyBorder="1" applyAlignment="1">
      <alignment horizontal="center" vertical="center"/>
    </xf>
    <xf numFmtId="0" fontId="37" fillId="36" borderId="3" xfId="0" applyFont="1" applyFill="1" applyBorder="1" applyAlignment="1">
      <alignment horizontal="center" vertical="center" readingOrder="2"/>
    </xf>
    <xf numFmtId="0" fontId="37" fillId="36" borderId="4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readingOrder="2"/>
    </xf>
    <xf numFmtId="0" fontId="37" fillId="0" borderId="24" xfId="0" applyFont="1" applyFill="1" applyBorder="1" applyAlignment="1">
      <alignment horizontal="center" vertical="center" readingOrder="2"/>
    </xf>
    <xf numFmtId="0" fontId="37" fillId="0" borderId="25" xfId="0" applyFont="1" applyFill="1" applyBorder="1" applyAlignment="1">
      <alignment horizontal="center" vertical="center" readingOrder="2"/>
    </xf>
    <xf numFmtId="0" fontId="49" fillId="0" borderId="1" xfId="0" applyFont="1" applyFill="1" applyBorder="1" applyAlignment="1">
      <alignment vertical="center" readingOrder="2"/>
    </xf>
    <xf numFmtId="3" fontId="49" fillId="0" borderId="21" xfId="0" applyNumberFormat="1" applyFont="1" applyFill="1" applyBorder="1" applyAlignment="1">
      <alignment horizontal="center" vertical="center" readingOrder="2"/>
    </xf>
    <xf numFmtId="3" fontId="49" fillId="0" borderId="22" xfId="0" applyNumberFormat="1" applyFont="1" applyFill="1" applyBorder="1" applyAlignment="1">
      <alignment horizontal="center" vertical="center" readingOrder="2"/>
    </xf>
    <xf numFmtId="3" fontId="49" fillId="0" borderId="2" xfId="0" applyNumberFormat="1" applyFont="1" applyFill="1" applyBorder="1" applyAlignment="1">
      <alignment horizontal="center" vertical="center" readingOrder="2"/>
    </xf>
    <xf numFmtId="174" fontId="46" fillId="2" borderId="0" xfId="396" applyNumberFormat="1" applyFont="1" applyFill="1" applyBorder="1" applyAlignment="1" applyProtection="1">
      <alignment horizontal="right" vertical="center" readingOrder="2"/>
    </xf>
    <xf numFmtId="0" fontId="40" fillId="0" borderId="53" xfId="391" applyFont="1" applyFill="1" applyBorder="1" applyAlignment="1">
      <alignment horizontal="center" vertical="center"/>
    </xf>
    <xf numFmtId="0" fontId="40" fillId="0" borderId="57" xfId="391" applyFont="1" applyFill="1" applyBorder="1" applyAlignment="1">
      <alignment horizontal="center" vertical="center"/>
    </xf>
    <xf numFmtId="0" fontId="40" fillId="0" borderId="54" xfId="391" applyFont="1" applyFill="1" applyBorder="1" applyAlignment="1">
      <alignment horizontal="center" vertical="center"/>
    </xf>
    <xf numFmtId="0" fontId="37" fillId="37" borderId="41" xfId="391" applyFont="1" applyFill="1" applyBorder="1" applyAlignment="1">
      <alignment horizontal="center" vertical="center"/>
    </xf>
    <xf numFmtId="0" fontId="37" fillId="37" borderId="31" xfId="391" applyFont="1" applyFill="1" applyBorder="1" applyAlignment="1">
      <alignment horizontal="center" vertical="center"/>
    </xf>
    <xf numFmtId="0" fontId="37" fillId="0" borderId="58" xfId="391" applyFont="1" applyBorder="1" applyAlignment="1">
      <alignment horizontal="center" vertical="center"/>
    </xf>
    <xf numFmtId="3" fontId="8" fillId="35" borderId="1" xfId="0" applyNumberFormat="1" applyFont="1" applyFill="1" applyBorder="1" applyAlignment="1">
      <alignment horizontal="center" vertical="center"/>
    </xf>
    <xf numFmtId="3" fontId="8" fillId="38" borderId="1" xfId="0" applyNumberFormat="1" applyFont="1" applyFill="1" applyBorder="1" applyAlignment="1">
      <alignment horizontal="center" vertical="center"/>
    </xf>
    <xf numFmtId="3" fontId="8" fillId="35" borderId="1" xfId="0" applyNumberFormat="1" applyFont="1" applyFill="1" applyBorder="1" applyAlignment="1">
      <alignment horizontal="center" vertical="center" shrinkToFit="1" readingOrder="2"/>
    </xf>
    <xf numFmtId="172" fontId="8" fillId="35" borderId="1" xfId="0" applyNumberFormat="1" applyFont="1" applyFill="1" applyBorder="1" applyAlignment="1" applyProtection="1">
      <alignment horizontal="center" vertical="center" wrapText="1" readingOrder="2"/>
      <protection locked="0"/>
    </xf>
  </cellXfs>
  <cellStyles count="39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350"/>
    <cellStyle name="60% - Accent2 2" xfId="351"/>
    <cellStyle name="60% - Accent3 2" xfId="352"/>
    <cellStyle name="60% - Accent4 2" xfId="353"/>
    <cellStyle name="60% - Accent5 2" xfId="354"/>
    <cellStyle name="60% - Accent6 2" xfId="355"/>
    <cellStyle name="Accent1 2" xfId="356"/>
    <cellStyle name="Accent2 2" xfId="357"/>
    <cellStyle name="Accent3 2" xfId="358"/>
    <cellStyle name="Accent4 2" xfId="359"/>
    <cellStyle name="Accent5 2" xfId="360"/>
    <cellStyle name="Accent6 2" xfId="361"/>
    <cellStyle name="Bad 2" xfId="362"/>
    <cellStyle name="Calculation 2" xfId="363"/>
    <cellStyle name="Check Cell 2" xfId="364"/>
    <cellStyle name="Comma" xfId="1" builtinId="3"/>
    <cellStyle name="Comma [0] 2" xfId="365"/>
    <cellStyle name="Comma 10" xfId="16"/>
    <cellStyle name="Comma 10 10 2" xfId="392"/>
    <cellStyle name="Comma 11" xfId="17"/>
    <cellStyle name="Comma 12" xfId="18"/>
    <cellStyle name="Comma 13" xfId="385"/>
    <cellStyle name="Comma 14" xfId="386"/>
    <cellStyle name="Comma 15" xfId="387"/>
    <cellStyle name="Comma 16" xfId="388"/>
    <cellStyle name="Comma 2" xfId="19"/>
    <cellStyle name="Comma 2 10" xfId="20"/>
    <cellStyle name="Comma 2 10 2" xfId="21"/>
    <cellStyle name="Comma 2 11" xfId="22"/>
    <cellStyle name="Comma 2 11 2" xfId="23"/>
    <cellStyle name="Comma 2 12" xfId="24"/>
    <cellStyle name="Comma 2 12 2" xfId="25"/>
    <cellStyle name="Comma 2 13" xfId="26"/>
    <cellStyle name="Comma 2 13 2" xfId="27"/>
    <cellStyle name="Comma 2 14" xfId="28"/>
    <cellStyle name="Comma 2 14 2" xfId="29"/>
    <cellStyle name="Comma 2 15" xfId="30"/>
    <cellStyle name="Comma 2 15 2" xfId="31"/>
    <cellStyle name="Comma 2 16" xfId="32"/>
    <cellStyle name="Comma 2 16 2" xfId="33"/>
    <cellStyle name="Comma 2 17" xfId="366"/>
    <cellStyle name="Comma 2 18" xfId="367"/>
    <cellStyle name="Comma 2 2" xfId="34"/>
    <cellStyle name="Comma 2 2 2" xfId="35"/>
    <cellStyle name="Comma 2 2 2 2" xfId="36"/>
    <cellStyle name="Comma 2 2 3" xfId="37"/>
    <cellStyle name="Comma 2 2 3 2" xfId="38"/>
    <cellStyle name="Comma 2 2 4" xfId="39"/>
    <cellStyle name="Comma 2 2 4 2" xfId="40"/>
    <cellStyle name="Comma 2 2 5" xfId="41"/>
    <cellStyle name="Comma 2 2 5 2" xfId="42"/>
    <cellStyle name="Comma 2 2 6" xfId="43"/>
    <cellStyle name="Comma 2 2 6 2" xfId="44"/>
    <cellStyle name="Comma 2 2 7" xfId="45"/>
    <cellStyle name="Comma 2 2 7 2" xfId="46"/>
    <cellStyle name="Comma 2 2 8" xfId="47"/>
    <cellStyle name="Comma 2 2 8 2" xfId="48"/>
    <cellStyle name="Comma 2 2 9" xfId="49"/>
    <cellStyle name="Comma 2 3" xfId="50"/>
    <cellStyle name="Comma 2 3 2" xfId="51"/>
    <cellStyle name="Comma 2 3 2 2" xfId="52"/>
    <cellStyle name="Comma 2 3 3" xfId="53"/>
    <cellStyle name="Comma 2 3 3 2" xfId="54"/>
    <cellStyle name="Comma 2 3 4" xfId="55"/>
    <cellStyle name="Comma 2 3 4 2" xfId="56"/>
    <cellStyle name="Comma 2 3 5" xfId="57"/>
    <cellStyle name="Comma 2 3 5 2" xfId="58"/>
    <cellStyle name="Comma 2 3 6" xfId="59"/>
    <cellStyle name="Comma 2 3 6 2" xfId="60"/>
    <cellStyle name="Comma 2 3 7" xfId="61"/>
    <cellStyle name="Comma 2 3 7 2" xfId="62"/>
    <cellStyle name="Comma 2 3 8" xfId="63"/>
    <cellStyle name="Comma 2 3 8 2" xfId="64"/>
    <cellStyle name="Comma 2 3 9" xfId="65"/>
    <cellStyle name="Comma 2 4" xfId="66"/>
    <cellStyle name="Comma 2 4 2" xfId="67"/>
    <cellStyle name="Comma 2 4 2 2" xfId="68"/>
    <cellStyle name="Comma 2 4 3" xfId="69"/>
    <cellStyle name="Comma 2 4 3 2" xfId="70"/>
    <cellStyle name="Comma 2 4 4" xfId="71"/>
    <cellStyle name="Comma 2 4 4 2" xfId="72"/>
    <cellStyle name="Comma 2 4 5" xfId="73"/>
    <cellStyle name="Comma 2 4 5 2" xfId="74"/>
    <cellStyle name="Comma 2 4 6" xfId="75"/>
    <cellStyle name="Comma 2 4 6 2" xfId="76"/>
    <cellStyle name="Comma 2 4 7" xfId="77"/>
    <cellStyle name="Comma 2 4 7 2" xfId="78"/>
    <cellStyle name="Comma 2 4 8" xfId="79"/>
    <cellStyle name="Comma 2 4 8 2" xfId="80"/>
    <cellStyle name="Comma 2 4 9" xfId="81"/>
    <cellStyle name="Comma 2 5" xfId="82"/>
    <cellStyle name="Comma 2 5 2" xfId="83"/>
    <cellStyle name="Comma 2 5 2 2" xfId="84"/>
    <cellStyle name="Comma 2 5 3" xfId="85"/>
    <cellStyle name="Comma 2 5 3 2" xfId="86"/>
    <cellStyle name="Comma 2 5 4" xfId="87"/>
    <cellStyle name="Comma 2 5 4 2" xfId="88"/>
    <cellStyle name="Comma 2 5 5" xfId="89"/>
    <cellStyle name="Comma 2 5 5 2" xfId="90"/>
    <cellStyle name="Comma 2 5 6" xfId="91"/>
    <cellStyle name="Comma 2 5 6 2" xfId="92"/>
    <cellStyle name="Comma 2 5 7" xfId="93"/>
    <cellStyle name="Comma 2 5 7 2" xfId="94"/>
    <cellStyle name="Comma 2 5 8" xfId="95"/>
    <cellStyle name="Comma 2 5 8 2" xfId="96"/>
    <cellStyle name="Comma 2 5 9" xfId="97"/>
    <cellStyle name="Comma 2 6" xfId="98"/>
    <cellStyle name="Comma 2 6 2" xfId="99"/>
    <cellStyle name="Comma 2 6 2 2" xfId="100"/>
    <cellStyle name="Comma 2 6 3" xfId="101"/>
    <cellStyle name="Comma 2 6 3 2" xfId="102"/>
    <cellStyle name="Comma 2 6 4" xfId="103"/>
    <cellStyle name="Comma 2 6 4 2" xfId="104"/>
    <cellStyle name="Comma 2 6 5" xfId="105"/>
    <cellStyle name="Comma 2 6 5 2" xfId="106"/>
    <cellStyle name="Comma 2 6 6" xfId="107"/>
    <cellStyle name="Comma 2 6 6 2" xfId="108"/>
    <cellStyle name="Comma 2 6 7" xfId="109"/>
    <cellStyle name="Comma 2 6 7 2" xfId="110"/>
    <cellStyle name="Comma 2 6 8" xfId="111"/>
    <cellStyle name="Comma 2 6 8 2" xfId="112"/>
    <cellStyle name="Comma 2 6 9" xfId="113"/>
    <cellStyle name="Comma 2 7" xfId="114"/>
    <cellStyle name="Comma 2 7 2" xfId="115"/>
    <cellStyle name="Comma 2 7 2 2" xfId="116"/>
    <cellStyle name="Comma 2 7 3" xfId="117"/>
    <cellStyle name="Comma 2 7 3 2" xfId="118"/>
    <cellStyle name="Comma 2 7 4" xfId="119"/>
    <cellStyle name="Comma 2 7 4 2" xfId="120"/>
    <cellStyle name="Comma 2 7 5" xfId="121"/>
    <cellStyle name="Comma 2 7 5 2" xfId="122"/>
    <cellStyle name="Comma 2 7 6" xfId="123"/>
    <cellStyle name="Comma 2 7 6 2" xfId="124"/>
    <cellStyle name="Comma 2 7 7" xfId="125"/>
    <cellStyle name="Comma 2 7 7 2" xfId="126"/>
    <cellStyle name="Comma 2 7 8" xfId="127"/>
    <cellStyle name="Comma 2 7 8 2" xfId="128"/>
    <cellStyle name="Comma 2 7 9" xfId="129"/>
    <cellStyle name="Comma 2 8" xfId="130"/>
    <cellStyle name="Comma 2 8 2" xfId="131"/>
    <cellStyle name="Comma 2 8 2 2" xfId="132"/>
    <cellStyle name="Comma 2 8 3" xfId="133"/>
    <cellStyle name="Comma 2 8 3 2" xfId="134"/>
    <cellStyle name="Comma 2 8 4" xfId="135"/>
    <cellStyle name="Comma 2 8 4 2" xfId="136"/>
    <cellStyle name="Comma 2 8 5" xfId="137"/>
    <cellStyle name="Comma 2 8 5 2" xfId="138"/>
    <cellStyle name="Comma 2 8 6" xfId="139"/>
    <cellStyle name="Comma 2 8 6 2" xfId="140"/>
    <cellStyle name="Comma 2 8 7" xfId="141"/>
    <cellStyle name="Comma 2 8 7 2" xfId="142"/>
    <cellStyle name="Comma 2 8 8" xfId="143"/>
    <cellStyle name="Comma 2 8 8 2" xfId="144"/>
    <cellStyle name="Comma 2 8 9" xfId="145"/>
    <cellStyle name="Comma 2 9" xfId="146"/>
    <cellStyle name="Comma 2 9 2" xfId="147"/>
    <cellStyle name="Comma 2 9 2 2" xfId="148"/>
    <cellStyle name="Comma 2 9 3" xfId="149"/>
    <cellStyle name="Comma 2 9 3 2" xfId="150"/>
    <cellStyle name="Comma 2 9 4" xfId="151"/>
    <cellStyle name="Comma 2 9 4 2" xfId="152"/>
    <cellStyle name="Comma 2 9 5" xfId="153"/>
    <cellStyle name="Comma 2 9 5 2" xfId="154"/>
    <cellStyle name="Comma 2 9 6" xfId="155"/>
    <cellStyle name="Comma 2 9 6 2" xfId="156"/>
    <cellStyle name="Comma 2 9 7" xfId="157"/>
    <cellStyle name="Comma 2 9 7 2" xfId="158"/>
    <cellStyle name="Comma 2 9 8" xfId="159"/>
    <cellStyle name="Comma 2 9 8 2" xfId="160"/>
    <cellStyle name="Comma 2 9 9" xfId="161"/>
    <cellStyle name="Comma 3" xfId="162"/>
    <cellStyle name="Comma 3 10" xfId="163"/>
    <cellStyle name="Comma 3 2" xfId="164"/>
    <cellStyle name="Comma 3 2 2" xfId="165"/>
    <cellStyle name="Comma 3 3" xfId="166"/>
    <cellStyle name="Comma 3 3 2" xfId="167"/>
    <cellStyle name="Comma 3 4" xfId="168"/>
    <cellStyle name="Comma 3 4 2" xfId="169"/>
    <cellStyle name="Comma 3 5" xfId="170"/>
    <cellStyle name="Comma 3 5 2" xfId="171"/>
    <cellStyle name="Comma 3 6" xfId="172"/>
    <cellStyle name="Comma 3 6 2" xfId="173"/>
    <cellStyle name="Comma 3 7" xfId="174"/>
    <cellStyle name="Comma 3 7 2" xfId="175"/>
    <cellStyle name="Comma 3 8" xfId="176"/>
    <cellStyle name="Comma 3 8 2" xfId="177"/>
    <cellStyle name="Comma 3 9" xfId="178"/>
    <cellStyle name="Comma 3 9 2" xfId="179"/>
    <cellStyle name="Comma 4" xfId="180"/>
    <cellStyle name="Comma 4 2" xfId="181"/>
    <cellStyle name="Comma 5" xfId="182"/>
    <cellStyle name="Comma 5 2" xfId="183"/>
    <cellStyle name="Comma 58" xfId="393"/>
    <cellStyle name="Comma 6" xfId="184"/>
    <cellStyle name="Comma 6 2" xfId="185"/>
    <cellStyle name="Comma 7" xfId="186"/>
    <cellStyle name="Comma 7 2" xfId="187"/>
    <cellStyle name="Comma 8" xfId="188"/>
    <cellStyle name="Comma 8 2" xfId="189"/>
    <cellStyle name="Comma 9" xfId="190"/>
    <cellStyle name="Currency 2" xfId="191"/>
    <cellStyle name="Currency 3" xfId="192"/>
    <cellStyle name="Euro" xfId="193"/>
    <cellStyle name="Euro 2" xfId="194"/>
    <cellStyle name="Explanatory Text 2" xfId="368"/>
    <cellStyle name="Good 2" xfId="369"/>
    <cellStyle name="HADI" xfId="195"/>
    <cellStyle name="Heading 1 2" xfId="370"/>
    <cellStyle name="Heading 2 2" xfId="371"/>
    <cellStyle name="Heading 3 2" xfId="372"/>
    <cellStyle name="Heading 4 2" xfId="373"/>
    <cellStyle name="Hyperlink" xfId="396" builtinId="8"/>
    <cellStyle name="Input 2" xfId="374"/>
    <cellStyle name="Linked Cell 2" xfId="375"/>
    <cellStyle name="Neutral 2" xfId="376"/>
    <cellStyle name="Normal" xfId="0" builtinId="0"/>
    <cellStyle name="Normal 10" xfId="196"/>
    <cellStyle name="Normal 10 10 5" xfId="197"/>
    <cellStyle name="Normal 10 10 5 2" xfId="198"/>
    <cellStyle name="Normal 10 2" xfId="199"/>
    <cellStyle name="Normal 10 3" xfId="200"/>
    <cellStyle name="Normal 11" xfId="201"/>
    <cellStyle name="Normal 11 2" xfId="202"/>
    <cellStyle name="Normal 11 3" xfId="203"/>
    <cellStyle name="Normal 12" xfId="204"/>
    <cellStyle name="Normal 12 2" xfId="205"/>
    <cellStyle name="Normal 12 24" xfId="394"/>
    <cellStyle name="Normal 124" xfId="206"/>
    <cellStyle name="Normal 124 2" xfId="207"/>
    <cellStyle name="Normal 124 2 2" xfId="208"/>
    <cellStyle name="Normal 124 3" xfId="209"/>
    <cellStyle name="Normal 13" xfId="210"/>
    <cellStyle name="Normal 13 2" xfId="211"/>
    <cellStyle name="Normal 14" xfId="212"/>
    <cellStyle name="Normal 15" xfId="213"/>
    <cellStyle name="Normal 15 2" xfId="214"/>
    <cellStyle name="Normal 16" xfId="215"/>
    <cellStyle name="Normal 16 2" xfId="216"/>
    <cellStyle name="Normal 17" xfId="217"/>
    <cellStyle name="Normal 17 2" xfId="218"/>
    <cellStyle name="Normal 18" xfId="219"/>
    <cellStyle name="Normal 18 2" xfId="220"/>
    <cellStyle name="Normal 19" xfId="221"/>
    <cellStyle name="Normal 19 2" xfId="377"/>
    <cellStyle name="Normal 2" xfId="2"/>
    <cellStyle name="Normal 2 10" xfId="222"/>
    <cellStyle name="Normal 2 11" xfId="3"/>
    <cellStyle name="Normal 2 2" xfId="223"/>
    <cellStyle name="Normal 2 2 2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378"/>
    <cellStyle name="Normal 2 3" xfId="230"/>
    <cellStyle name="Normal 2 3 2" xfId="231"/>
    <cellStyle name="Normal 2 4" xfId="232"/>
    <cellStyle name="Normal 2 47" xfId="395"/>
    <cellStyle name="Normal 2 5" xfId="233"/>
    <cellStyle name="Normal 2 6" xfId="234"/>
    <cellStyle name="Normal 2 7" xfId="235"/>
    <cellStyle name="Normal 2 8" xfId="236"/>
    <cellStyle name="Normal 2 9" xfId="237"/>
    <cellStyle name="Normal 20" xfId="238"/>
    <cellStyle name="Normal 20 2" xfId="239"/>
    <cellStyle name="Normal 21" xfId="240"/>
    <cellStyle name="Normal 21 2" xfId="241"/>
    <cellStyle name="Normal 22" xfId="242"/>
    <cellStyle name="Normal 22 2" xfId="243"/>
    <cellStyle name="Normal 23" xfId="244"/>
    <cellStyle name="Normal 24" xfId="245"/>
    <cellStyle name="Normal 25" xfId="246"/>
    <cellStyle name="Normal 26" xfId="384"/>
    <cellStyle name="Normal 3" xfId="247"/>
    <cellStyle name="Normal 3 10" xfId="379"/>
    <cellStyle name="Normal 3 2" xfId="248"/>
    <cellStyle name="Normal 3 3" xfId="249"/>
    <cellStyle name="Normal 3 3 2" xfId="250"/>
    <cellStyle name="Normal 3 4" xfId="251"/>
    <cellStyle name="Normal 3 4 2" xfId="252"/>
    <cellStyle name="Normal 3 5" xfId="253"/>
    <cellStyle name="Normal 3 5 2" xfId="254"/>
    <cellStyle name="Normal 3 6" xfId="255"/>
    <cellStyle name="Normal 3 6 2" xfId="256"/>
    <cellStyle name="Normal 3 7" xfId="257"/>
    <cellStyle name="Normal 3 7 2" xfId="258"/>
    <cellStyle name="Normal 3 8" xfId="259"/>
    <cellStyle name="Normal 3 8 2" xfId="260"/>
    <cellStyle name="Normal 3 9" xfId="261"/>
    <cellStyle name="Normal 3 9 2" xfId="262"/>
    <cellStyle name="Normal 4" xfId="263"/>
    <cellStyle name="Normal 4 2" xfId="264"/>
    <cellStyle name="Normal 4 3" xfId="265"/>
    <cellStyle name="Normal 4 4" xfId="380"/>
    <cellStyle name="Normal 435" xfId="390"/>
    <cellStyle name="Normal 5" xfId="266"/>
    <cellStyle name="Normal 5 2" xfId="267"/>
    <cellStyle name="Normal 5 2 2" xfId="268"/>
    <cellStyle name="Normal 5 3" xfId="269"/>
    <cellStyle name="Normal 5 3 2" xfId="270"/>
    <cellStyle name="Normal 5 4" xfId="271"/>
    <cellStyle name="Normal 5 4 2" xfId="272"/>
    <cellStyle name="Normal 5 5" xfId="273"/>
    <cellStyle name="Normal 5 5 2" xfId="274"/>
    <cellStyle name="Normal 5 6" xfId="275"/>
    <cellStyle name="Normal 5 6 2" xfId="276"/>
    <cellStyle name="Normal 5 7" xfId="277"/>
    <cellStyle name="Normal 5 7 2" xfId="278"/>
    <cellStyle name="Normal 5 8" xfId="279"/>
    <cellStyle name="Normal 5 8 2" xfId="280"/>
    <cellStyle name="Normal 5 9" xfId="281"/>
    <cellStyle name="Normal 6" xfId="282"/>
    <cellStyle name="Normal 6 2" xfId="283"/>
    <cellStyle name="Normal 6 2 2" xfId="284"/>
    <cellStyle name="Normal 6 3" xfId="285"/>
    <cellStyle name="Normal 6 3 2" xfId="286"/>
    <cellStyle name="Normal 6 4" xfId="287"/>
    <cellStyle name="Normal 6 4 2" xfId="288"/>
    <cellStyle name="Normal 6 5" xfId="289"/>
    <cellStyle name="Normal 6 5 2" xfId="290"/>
    <cellStyle name="Normal 6 6" xfId="291"/>
    <cellStyle name="Normal 6 6 2" xfId="292"/>
    <cellStyle name="Normal 6 7" xfId="293"/>
    <cellStyle name="Normal 6 7 2" xfId="294"/>
    <cellStyle name="Normal 6 8" xfId="295"/>
    <cellStyle name="Normal 6 8 2" xfId="296"/>
    <cellStyle name="Normal 6 9" xfId="297"/>
    <cellStyle name="Normal 6 9 2" xfId="298"/>
    <cellStyle name="Normal 7" xfId="299"/>
    <cellStyle name="Normal 7 2" xfId="300"/>
    <cellStyle name="Normal 7 3" xfId="301"/>
    <cellStyle name="Normal 7 3 2" xfId="302"/>
    <cellStyle name="Normal 7 4" xfId="303"/>
    <cellStyle name="Normal 7 4 2" xfId="304"/>
    <cellStyle name="Normal 7 5" xfId="305"/>
    <cellStyle name="Normal 7 5 2" xfId="306"/>
    <cellStyle name="Normal 7 6" xfId="307"/>
    <cellStyle name="Normal 7 6 2" xfId="308"/>
    <cellStyle name="Normal 7 7" xfId="309"/>
    <cellStyle name="Normal 7 7 2" xfId="310"/>
    <cellStyle name="Normal 7 8" xfId="311"/>
    <cellStyle name="Normal 7 8 2" xfId="312"/>
    <cellStyle name="Normal 8" xfId="313"/>
    <cellStyle name="Normal 8 2" xfId="314"/>
    <cellStyle name="Normal 8 3" xfId="391"/>
    <cellStyle name="Normal 9" xfId="315"/>
    <cellStyle name="Normal 9 2" xfId="316"/>
    <cellStyle name="Note 2" xfId="317"/>
    <cellStyle name="Note 2 2" xfId="318"/>
    <cellStyle name="Note 3" xfId="319"/>
    <cellStyle name="Note 3 2" xfId="320"/>
    <cellStyle name="Note 3 2 2" xfId="321"/>
    <cellStyle name="Note 3 3" xfId="322"/>
    <cellStyle name="Note 4" xfId="323"/>
    <cellStyle name="Note 4 2" xfId="324"/>
    <cellStyle name="Note 4 2 2" xfId="325"/>
    <cellStyle name="Note 4 3" xfId="326"/>
    <cellStyle name="Output 2" xfId="381"/>
    <cellStyle name="Percent" xfId="397" builtinId="5"/>
    <cellStyle name="Percent 10" xfId="327"/>
    <cellStyle name="Percent 11" xfId="389"/>
    <cellStyle name="Percent 2" xfId="328"/>
    <cellStyle name="Percent 2 2" xfId="329"/>
    <cellStyle name="Percent 2 3" xfId="330"/>
    <cellStyle name="Percent 2 4" xfId="331"/>
    <cellStyle name="Percent 2 5" xfId="332"/>
    <cellStyle name="Percent 2 6" xfId="333"/>
    <cellStyle name="Percent 2 7" xfId="334"/>
    <cellStyle name="Percent 2 8" xfId="335"/>
    <cellStyle name="Percent 2 9" xfId="336"/>
    <cellStyle name="Percent 3" xfId="337"/>
    <cellStyle name="Percent 3 2" xfId="338"/>
    <cellStyle name="Percent 4" xfId="339"/>
    <cellStyle name="Percent 4 2" xfId="340"/>
    <cellStyle name="Percent 5" xfId="341"/>
    <cellStyle name="Percent 5 2" xfId="342"/>
    <cellStyle name="Percent 6" xfId="343"/>
    <cellStyle name="Percent 6 2" xfId="344"/>
    <cellStyle name="Percent 7" xfId="345"/>
    <cellStyle name="Percent 7 2" xfId="346"/>
    <cellStyle name="Percent 8" xfId="347"/>
    <cellStyle name="Percent 8 2" xfId="348"/>
    <cellStyle name="Percent 9" xfId="349"/>
    <cellStyle name="Total 2" xfId="382"/>
    <cellStyle name="Warning Text 2" xfId="3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5</xdr:row>
      <xdr:rowOff>238125</xdr:rowOff>
    </xdr:from>
    <xdr:to>
      <xdr:col>5</xdr:col>
      <xdr:colOff>219075</xdr:colOff>
      <xdr:row>10</xdr:row>
      <xdr:rowOff>476250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527700" y="1704975"/>
          <a:ext cx="2228850" cy="166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6</xdr:row>
      <xdr:rowOff>171449</xdr:rowOff>
    </xdr:from>
    <xdr:to>
      <xdr:col>5</xdr:col>
      <xdr:colOff>209550</xdr:colOff>
      <xdr:row>11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537225" y="1924049"/>
          <a:ext cx="2228850" cy="166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&#1589;&#1608;&#1585;&#1578;%20&#1605;&#1575;&#1604;&#1740;%20&#1570;&#1602;&#1575;&#1740;%20&#1575;&#1576;&#1585;&#1575;&#1607;&#1740;&#1605;%20&#1586;&#1575;&#1583;&#16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Copy%20of%20&#1578;&#1705;&#1605;&#1740;&#1604;%20&#1588;&#1583;&#1607;%20&#1583;&#1585;&#1740;&#1575;&#1601;&#1578;&#1606;&#1740;%20&#1578;&#1580;&#1575;&#1585;&#1740;-&#1740;&#1575;&#1583;&#1583;&#1575;&#1588;&#1578;6&#1608;4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5.2\Nmali3\Users\f.sabahifard\Desktop\&#1711;&#1586;&#1575;&#1585;&#1588;%20&#1601;&#1593;&#1575;&#1604;&#1740;&#1578;%2096\&#1589;&#1608;&#1585;&#1578;%20&#1605;&#1575;&#1604;&#1740;\New%20folder\&#1589;&#1608;&#1585;&#1578;%20&#1605;&#1575;&#1604;&#1740;%20&#1576;&#1575;%20&#1575;&#1589;&#1604;&#1575;&#1581;&#1575;&#1578;%2013970406\&#1589;&#1608;&#1585;&#1578;%20&#1605;&#1575;&#1604;&#1740;%20&#1605;&#1606;&#1578;&#1607;&#1740;%20&#1576;&#1607;%20&#1578;&#1607;&#1740;&#1607;%201396.12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ود اطلاعات تراز معین"/>
      <sheetName val="ورود اطلاعات تراز تفضیلی 1"/>
      <sheetName val="تراز 6 ستونی دارایی ثابت"/>
      <sheetName val="تفضیلی 4 ستونی دارایی ثابت"/>
      <sheetName val="11"/>
      <sheetName val="فرم تائید صورتهای مالی"/>
      <sheetName val="ترازنامه"/>
      <sheetName val="آنالیز جریان وجه نقد "/>
      <sheetName val="سودوزيان"/>
      <sheetName val="پیوست"/>
      <sheetName val="جريان وجوه نقد"/>
      <sheetName val="يادداشتهاي توضيحي"/>
      <sheetName val="43"/>
      <sheetName val="10"/>
      <sheetName val="14"/>
      <sheetName val="محاسبه مالیات"/>
      <sheetName val="16"/>
      <sheetName val="17و18"/>
      <sheetName val="18-1"/>
      <sheetName val="18-2"/>
      <sheetName val="18-3-سال92"/>
      <sheetName val="18 ذخیره برگشتی"/>
      <sheetName val="19"/>
      <sheetName val="19-3"/>
      <sheetName val="27"/>
      <sheetName val="ضمیمه یادداشت 32"/>
      <sheetName val="ترازنامه 6 ماهه 92"/>
      <sheetName val="سود و زیان 6 ماهه 92"/>
      <sheetName val="ادامه36و37"/>
      <sheetName val="44"/>
      <sheetName val="سود ثالث 12 ماهه یادداشت 44"/>
      <sheetName val="ذخیره حق بیمه "/>
      <sheetName val="ذخیره خسارت معوق "/>
      <sheetName val="ذخیره فنی تکمیلی و حوادث طبیعی "/>
      <sheetName val="ذخیره حق بیمه برگشتی "/>
      <sheetName val="ذخیره ریسک های منقضی نشده "/>
      <sheetName val="کلی عاید نشده 92"/>
      <sheetName val="عاید نشده (قانونی) 92"/>
      <sheetName val="تکمیلی و حوادث طبیعی 92"/>
      <sheetName val="برگشت حق بیمه 92"/>
      <sheetName val="ریسکهای منقضی نشده 92"/>
      <sheetName val="خسارات معوق 92"/>
      <sheetName val="خسارتهای پرداختی طی سال 92"/>
      <sheetName val="کلی عاید نشده 91"/>
      <sheetName val="عاید نشده قانونی 91"/>
      <sheetName val="اختلاف 91"/>
      <sheetName val="ماههای تحصیل 91"/>
      <sheetName val="تکمیلی و حوادث طبیعی 91"/>
      <sheetName val="برگشت حق بیمه 91"/>
      <sheetName val="ریسکهای منقضی نشده 91"/>
      <sheetName val="خسارت معوق 91"/>
      <sheetName val="خسارتهای پرداختی طی سال 91"/>
      <sheetName val="ذخیره ریاضی6ماهه 93"/>
      <sheetName val="ذخیره ریاضی 91"/>
      <sheetName val="ذخیره ریاضی 92"/>
      <sheetName val="کاربرگ طبقه بندی 92"/>
      <sheetName val="ضمائم یادداشت43سایر ذخایرفنی"/>
    </sheetNames>
    <sheetDataSet>
      <sheetData sheetId="0"/>
      <sheetData sheetId="1"/>
      <sheetData sheetId="2">
        <row r="3">
          <cell r="A3">
            <v>1101</v>
          </cell>
          <cell r="BT3">
            <v>0</v>
          </cell>
        </row>
        <row r="4">
          <cell r="A4">
            <v>1101</v>
          </cell>
          <cell r="BT4">
            <v>4800000000</v>
          </cell>
        </row>
        <row r="5">
          <cell r="A5">
            <v>1101</v>
          </cell>
          <cell r="BT5">
            <v>0</v>
          </cell>
        </row>
        <row r="6">
          <cell r="A6">
            <v>1101</v>
          </cell>
          <cell r="BT6">
            <v>2543240000</v>
          </cell>
        </row>
        <row r="7">
          <cell r="A7">
            <v>1101</v>
          </cell>
          <cell r="BT7">
            <v>1262966400</v>
          </cell>
        </row>
        <row r="8">
          <cell r="A8">
            <v>1101</v>
          </cell>
          <cell r="BT8">
            <v>3519544605</v>
          </cell>
        </row>
        <row r="9">
          <cell r="A9">
            <v>1101</v>
          </cell>
          <cell r="BT9">
            <v>550800000</v>
          </cell>
        </row>
        <row r="10">
          <cell r="A10">
            <v>1101</v>
          </cell>
          <cell r="BT10">
            <v>2669741153</v>
          </cell>
        </row>
        <row r="11">
          <cell r="A11">
            <v>1101</v>
          </cell>
          <cell r="BT11">
            <v>5027139674</v>
          </cell>
        </row>
        <row r="12">
          <cell r="A12">
            <v>1101</v>
          </cell>
          <cell r="BT12">
            <v>0</v>
          </cell>
        </row>
        <row r="13">
          <cell r="A13">
            <v>1101</v>
          </cell>
          <cell r="BT13">
            <v>0</v>
          </cell>
        </row>
        <row r="14">
          <cell r="A14">
            <v>1101</v>
          </cell>
          <cell r="BT14">
            <v>887940000</v>
          </cell>
        </row>
        <row r="15">
          <cell r="A15">
            <v>1101</v>
          </cell>
          <cell r="BT15">
            <v>613816084</v>
          </cell>
        </row>
        <row r="16">
          <cell r="A16">
            <v>1101</v>
          </cell>
          <cell r="BT16">
            <v>801508000</v>
          </cell>
        </row>
        <row r="17">
          <cell r="A17">
            <v>1101</v>
          </cell>
          <cell r="BT17">
            <v>0</v>
          </cell>
        </row>
        <row r="18">
          <cell r="A18">
            <v>1101</v>
          </cell>
          <cell r="BT18">
            <v>0</v>
          </cell>
        </row>
        <row r="19">
          <cell r="A19">
            <v>1101</v>
          </cell>
          <cell r="BT19">
            <v>866274884</v>
          </cell>
        </row>
        <row r="20">
          <cell r="A20">
            <v>1101</v>
          </cell>
          <cell r="BT20">
            <v>0</v>
          </cell>
        </row>
        <row r="21">
          <cell r="A21">
            <v>1101</v>
          </cell>
          <cell r="BT21">
            <v>0</v>
          </cell>
        </row>
        <row r="22">
          <cell r="A22">
            <v>1101</v>
          </cell>
          <cell r="BT22">
            <v>0</v>
          </cell>
        </row>
        <row r="23">
          <cell r="A23">
            <v>1101</v>
          </cell>
          <cell r="BT23">
            <v>280000000</v>
          </cell>
        </row>
        <row r="24">
          <cell r="A24">
            <v>1101</v>
          </cell>
          <cell r="BT24">
            <v>0</v>
          </cell>
        </row>
        <row r="25">
          <cell r="A25">
            <v>1101</v>
          </cell>
          <cell r="BT25">
            <v>0</v>
          </cell>
        </row>
        <row r="26">
          <cell r="A26">
            <v>1101</v>
          </cell>
          <cell r="BT26">
            <v>399771095</v>
          </cell>
        </row>
        <row r="27">
          <cell r="A27">
            <v>1101</v>
          </cell>
          <cell r="BT27">
            <v>0</v>
          </cell>
        </row>
        <row r="28">
          <cell r="A28">
            <v>1101</v>
          </cell>
          <cell r="BT28">
            <v>600000000</v>
          </cell>
        </row>
        <row r="29">
          <cell r="A29">
            <v>1101</v>
          </cell>
          <cell r="BT29">
            <v>0</v>
          </cell>
        </row>
        <row r="30">
          <cell r="A30">
            <v>1101</v>
          </cell>
          <cell r="BT30">
            <v>400000000</v>
          </cell>
        </row>
        <row r="31">
          <cell r="A31">
            <v>1101</v>
          </cell>
          <cell r="BT31">
            <v>0</v>
          </cell>
        </row>
        <row r="32">
          <cell r="A32">
            <v>1101</v>
          </cell>
          <cell r="BT32">
            <v>0</v>
          </cell>
        </row>
        <row r="33">
          <cell r="A33">
            <v>1101</v>
          </cell>
          <cell r="BT33">
            <v>0</v>
          </cell>
        </row>
        <row r="34">
          <cell r="A34">
            <v>1101</v>
          </cell>
          <cell r="BT34">
            <v>0</v>
          </cell>
        </row>
        <row r="35">
          <cell r="A35">
            <v>1101</v>
          </cell>
          <cell r="BT35">
            <v>152000000</v>
          </cell>
        </row>
        <row r="36">
          <cell r="A36">
            <v>1101</v>
          </cell>
          <cell r="BT36">
            <v>300000000</v>
          </cell>
        </row>
        <row r="37">
          <cell r="A37">
            <v>1101</v>
          </cell>
          <cell r="BT37">
            <v>0</v>
          </cell>
        </row>
        <row r="38">
          <cell r="A38">
            <v>1101</v>
          </cell>
          <cell r="BT38">
            <v>0</v>
          </cell>
        </row>
        <row r="39">
          <cell r="A39">
            <v>1101</v>
          </cell>
          <cell r="BT39">
            <v>400000000</v>
          </cell>
        </row>
        <row r="40">
          <cell r="A40">
            <v>1101</v>
          </cell>
          <cell r="BT40">
            <v>0</v>
          </cell>
        </row>
        <row r="41">
          <cell r="A41">
            <v>1101</v>
          </cell>
          <cell r="BT41">
            <v>0</v>
          </cell>
        </row>
        <row r="42">
          <cell r="A42">
            <v>1101</v>
          </cell>
          <cell r="BT42">
            <v>322000000</v>
          </cell>
        </row>
        <row r="43">
          <cell r="A43">
            <v>1101</v>
          </cell>
          <cell r="BT43">
            <v>155194000</v>
          </cell>
        </row>
        <row r="44">
          <cell r="A44">
            <v>1101</v>
          </cell>
          <cell r="BT44">
            <v>0</v>
          </cell>
        </row>
        <row r="45">
          <cell r="A45">
            <v>1101</v>
          </cell>
          <cell r="BT45">
            <v>0</v>
          </cell>
        </row>
        <row r="46">
          <cell r="A46">
            <v>1101</v>
          </cell>
          <cell r="BT46">
            <v>35000000000</v>
          </cell>
        </row>
        <row r="47">
          <cell r="A47">
            <v>1101</v>
          </cell>
          <cell r="BT47">
            <v>0</v>
          </cell>
        </row>
        <row r="48">
          <cell r="A48">
            <v>1101</v>
          </cell>
          <cell r="BT48">
            <v>0</v>
          </cell>
        </row>
        <row r="49">
          <cell r="A49">
            <v>1101</v>
          </cell>
          <cell r="BT49">
            <v>0</v>
          </cell>
        </row>
        <row r="50">
          <cell r="A50">
            <v>1101</v>
          </cell>
          <cell r="BT50">
            <v>0</v>
          </cell>
        </row>
        <row r="51">
          <cell r="A51">
            <v>1101</v>
          </cell>
          <cell r="BT51">
            <v>0</v>
          </cell>
        </row>
        <row r="52">
          <cell r="A52">
            <v>1101</v>
          </cell>
          <cell r="BT52">
            <v>0</v>
          </cell>
        </row>
        <row r="53">
          <cell r="A53">
            <v>1102</v>
          </cell>
          <cell r="BT53">
            <v>0</v>
          </cell>
        </row>
        <row r="54">
          <cell r="A54">
            <v>1102</v>
          </cell>
          <cell r="BT54">
            <v>0</v>
          </cell>
        </row>
        <row r="55">
          <cell r="A55">
            <v>1102</v>
          </cell>
          <cell r="BT55">
            <v>0</v>
          </cell>
        </row>
        <row r="56">
          <cell r="A56">
            <v>1102</v>
          </cell>
          <cell r="BT56">
            <v>0</v>
          </cell>
        </row>
        <row r="57">
          <cell r="A57">
            <v>1102</v>
          </cell>
          <cell r="BT57">
            <v>0</v>
          </cell>
        </row>
        <row r="58">
          <cell r="A58">
            <v>1102</v>
          </cell>
          <cell r="BT58">
            <v>0</v>
          </cell>
        </row>
        <row r="59">
          <cell r="A59">
            <v>1102</v>
          </cell>
          <cell r="BT59">
            <v>0</v>
          </cell>
        </row>
        <row r="60">
          <cell r="A60">
            <v>1102</v>
          </cell>
          <cell r="BT60">
            <v>0</v>
          </cell>
        </row>
        <row r="61">
          <cell r="A61">
            <v>1102</v>
          </cell>
          <cell r="BT61">
            <v>0</v>
          </cell>
        </row>
        <row r="62">
          <cell r="A62">
            <v>1102</v>
          </cell>
          <cell r="BT62">
            <v>0</v>
          </cell>
        </row>
        <row r="63">
          <cell r="A63">
            <v>1102</v>
          </cell>
          <cell r="BT63">
            <v>0</v>
          </cell>
        </row>
        <row r="64">
          <cell r="A64">
            <v>1102</v>
          </cell>
          <cell r="BT64">
            <v>0</v>
          </cell>
        </row>
        <row r="65">
          <cell r="A65">
            <v>1102</v>
          </cell>
          <cell r="BT65">
            <v>0</v>
          </cell>
        </row>
        <row r="66">
          <cell r="A66">
            <v>1102</v>
          </cell>
          <cell r="BT66">
            <v>0</v>
          </cell>
        </row>
        <row r="67">
          <cell r="A67">
            <v>1102</v>
          </cell>
          <cell r="BT67">
            <v>0</v>
          </cell>
        </row>
        <row r="68">
          <cell r="A68">
            <v>1102</v>
          </cell>
          <cell r="BT68">
            <v>0</v>
          </cell>
        </row>
        <row r="69">
          <cell r="A69">
            <v>1102</v>
          </cell>
          <cell r="BT69">
            <v>0</v>
          </cell>
        </row>
        <row r="70">
          <cell r="A70">
            <v>1102</v>
          </cell>
          <cell r="BT70">
            <v>0</v>
          </cell>
        </row>
        <row r="71">
          <cell r="A71">
            <v>1102</v>
          </cell>
          <cell r="BT71">
            <v>0</v>
          </cell>
        </row>
        <row r="72">
          <cell r="A72">
            <v>1102</v>
          </cell>
          <cell r="BT72">
            <v>0</v>
          </cell>
        </row>
        <row r="73">
          <cell r="A73">
            <v>1102</v>
          </cell>
          <cell r="BT73">
            <v>0</v>
          </cell>
        </row>
        <row r="74">
          <cell r="A74">
            <v>1102</v>
          </cell>
          <cell r="BT74">
            <v>0</v>
          </cell>
        </row>
        <row r="75">
          <cell r="A75">
            <v>1102</v>
          </cell>
          <cell r="BT75">
            <v>0</v>
          </cell>
        </row>
        <row r="76">
          <cell r="A76">
            <v>1102</v>
          </cell>
          <cell r="BT76">
            <v>0</v>
          </cell>
        </row>
        <row r="77">
          <cell r="A77">
            <v>1102</v>
          </cell>
          <cell r="BT77">
            <v>0</v>
          </cell>
        </row>
        <row r="78">
          <cell r="A78">
            <v>1102</v>
          </cell>
          <cell r="BT78">
            <v>0</v>
          </cell>
        </row>
        <row r="79">
          <cell r="A79">
            <v>1102</v>
          </cell>
          <cell r="BT79">
            <v>0</v>
          </cell>
        </row>
        <row r="80">
          <cell r="A80">
            <v>1102</v>
          </cell>
          <cell r="BT80">
            <v>0</v>
          </cell>
        </row>
        <row r="81">
          <cell r="A81">
            <v>1102</v>
          </cell>
          <cell r="BT81">
            <v>0</v>
          </cell>
        </row>
        <row r="82">
          <cell r="A82">
            <v>1102</v>
          </cell>
          <cell r="BT82">
            <v>0</v>
          </cell>
        </row>
        <row r="83">
          <cell r="A83">
            <v>1102</v>
          </cell>
          <cell r="BT83">
            <v>0</v>
          </cell>
        </row>
        <row r="84">
          <cell r="A84">
            <v>1102</v>
          </cell>
          <cell r="BT84">
            <v>0</v>
          </cell>
        </row>
        <row r="85">
          <cell r="A85">
            <v>1102</v>
          </cell>
          <cell r="BT85">
            <v>0</v>
          </cell>
        </row>
        <row r="86">
          <cell r="A86">
            <v>1102</v>
          </cell>
          <cell r="BT86">
            <v>0</v>
          </cell>
        </row>
        <row r="87">
          <cell r="A87">
            <v>1102</v>
          </cell>
          <cell r="BT87">
            <v>0</v>
          </cell>
        </row>
        <row r="88">
          <cell r="A88">
            <v>1102</v>
          </cell>
          <cell r="BT88">
            <v>0</v>
          </cell>
        </row>
        <row r="89">
          <cell r="A89">
            <v>1102</v>
          </cell>
          <cell r="BT89">
            <v>0</v>
          </cell>
        </row>
        <row r="90">
          <cell r="A90">
            <v>1102</v>
          </cell>
          <cell r="BT90">
            <v>0</v>
          </cell>
        </row>
        <row r="91">
          <cell r="A91">
            <v>1102</v>
          </cell>
          <cell r="BT91">
            <v>0</v>
          </cell>
        </row>
        <row r="92">
          <cell r="A92">
            <v>1102</v>
          </cell>
          <cell r="BT92">
            <v>0</v>
          </cell>
        </row>
        <row r="93">
          <cell r="A93">
            <v>1102</v>
          </cell>
          <cell r="BT93">
            <v>0</v>
          </cell>
        </row>
        <row r="94">
          <cell r="A94">
            <v>1102</v>
          </cell>
          <cell r="BT94">
            <v>0</v>
          </cell>
        </row>
        <row r="95">
          <cell r="A95">
            <v>1102</v>
          </cell>
          <cell r="BT95">
            <v>0</v>
          </cell>
        </row>
        <row r="96">
          <cell r="A96">
            <v>1102</v>
          </cell>
          <cell r="BT96">
            <v>0</v>
          </cell>
        </row>
        <row r="97">
          <cell r="A97">
            <v>1102</v>
          </cell>
          <cell r="BT97">
            <v>0</v>
          </cell>
        </row>
        <row r="98">
          <cell r="A98">
            <v>1102</v>
          </cell>
          <cell r="BT98">
            <v>0</v>
          </cell>
        </row>
        <row r="99">
          <cell r="A99">
            <v>1102</v>
          </cell>
          <cell r="BT99">
            <v>0</v>
          </cell>
        </row>
        <row r="100">
          <cell r="A100">
            <v>1102</v>
          </cell>
          <cell r="BT100">
            <v>0</v>
          </cell>
        </row>
        <row r="101">
          <cell r="A101">
            <v>1102</v>
          </cell>
          <cell r="BT101">
            <v>0</v>
          </cell>
        </row>
        <row r="102">
          <cell r="A102">
            <v>1103</v>
          </cell>
          <cell r="BT102">
            <v>0</v>
          </cell>
        </row>
        <row r="103">
          <cell r="A103">
            <v>1103</v>
          </cell>
          <cell r="BT103">
            <v>0</v>
          </cell>
        </row>
        <row r="104">
          <cell r="A104">
            <v>1103</v>
          </cell>
          <cell r="BT104">
            <v>0</v>
          </cell>
        </row>
        <row r="105">
          <cell r="A105">
            <v>1103</v>
          </cell>
          <cell r="BT105">
            <v>0</v>
          </cell>
        </row>
        <row r="106">
          <cell r="A106">
            <v>1103</v>
          </cell>
          <cell r="BT106">
            <v>0</v>
          </cell>
        </row>
        <row r="107">
          <cell r="A107">
            <v>1103</v>
          </cell>
          <cell r="BT107">
            <v>0</v>
          </cell>
        </row>
        <row r="108">
          <cell r="A108">
            <v>1103</v>
          </cell>
          <cell r="BT108">
            <v>0</v>
          </cell>
        </row>
        <row r="109">
          <cell r="A109">
            <v>1103</v>
          </cell>
          <cell r="BT109">
            <v>0</v>
          </cell>
        </row>
        <row r="110">
          <cell r="A110">
            <v>1103</v>
          </cell>
          <cell r="BT110">
            <v>0</v>
          </cell>
        </row>
        <row r="111">
          <cell r="A111">
            <v>1103</v>
          </cell>
          <cell r="BT111">
            <v>0</v>
          </cell>
        </row>
        <row r="112">
          <cell r="A112">
            <v>1103</v>
          </cell>
          <cell r="BT112">
            <v>0</v>
          </cell>
        </row>
        <row r="113">
          <cell r="A113">
            <v>1103</v>
          </cell>
          <cell r="BT113">
            <v>0</v>
          </cell>
        </row>
        <row r="114">
          <cell r="A114">
            <v>1103</v>
          </cell>
          <cell r="BT114">
            <v>0</v>
          </cell>
        </row>
        <row r="115">
          <cell r="A115">
            <v>1103</v>
          </cell>
          <cell r="BT115">
            <v>0</v>
          </cell>
        </row>
        <row r="116">
          <cell r="A116">
            <v>1103</v>
          </cell>
          <cell r="BT116">
            <v>0</v>
          </cell>
        </row>
        <row r="117">
          <cell r="A117">
            <v>1103</v>
          </cell>
          <cell r="BT117">
            <v>0</v>
          </cell>
        </row>
        <row r="118">
          <cell r="A118">
            <v>1103</v>
          </cell>
          <cell r="BT118">
            <v>0</v>
          </cell>
        </row>
        <row r="119">
          <cell r="A119">
            <v>1103</v>
          </cell>
          <cell r="BT119">
            <v>0</v>
          </cell>
        </row>
        <row r="120">
          <cell r="A120">
            <v>1103</v>
          </cell>
          <cell r="BT120">
            <v>0</v>
          </cell>
        </row>
        <row r="121">
          <cell r="A121">
            <v>1103</v>
          </cell>
          <cell r="BT121">
            <v>0</v>
          </cell>
        </row>
        <row r="122">
          <cell r="A122">
            <v>1103</v>
          </cell>
          <cell r="BT122">
            <v>0</v>
          </cell>
        </row>
        <row r="123">
          <cell r="A123">
            <v>1103</v>
          </cell>
          <cell r="BT123">
            <v>0</v>
          </cell>
        </row>
        <row r="124">
          <cell r="A124">
            <v>1103</v>
          </cell>
          <cell r="BT124">
            <v>0</v>
          </cell>
        </row>
        <row r="125">
          <cell r="A125">
            <v>1103</v>
          </cell>
          <cell r="BT125">
            <v>0</v>
          </cell>
        </row>
        <row r="126">
          <cell r="A126">
            <v>1103</v>
          </cell>
          <cell r="BT126">
            <v>0</v>
          </cell>
        </row>
        <row r="127">
          <cell r="A127">
            <v>1103</v>
          </cell>
          <cell r="BT127">
            <v>0</v>
          </cell>
        </row>
        <row r="128">
          <cell r="A128">
            <v>1103</v>
          </cell>
          <cell r="BT128">
            <v>0</v>
          </cell>
        </row>
        <row r="129">
          <cell r="A129">
            <v>1103</v>
          </cell>
          <cell r="BT129">
            <v>0</v>
          </cell>
        </row>
        <row r="130">
          <cell r="A130">
            <v>1103</v>
          </cell>
          <cell r="BT130">
            <v>0</v>
          </cell>
        </row>
        <row r="131">
          <cell r="A131">
            <v>1103</v>
          </cell>
          <cell r="BT131">
            <v>0</v>
          </cell>
        </row>
        <row r="132">
          <cell r="A132">
            <v>1103</v>
          </cell>
          <cell r="BT132">
            <v>0</v>
          </cell>
        </row>
        <row r="133">
          <cell r="A133">
            <v>1103</v>
          </cell>
          <cell r="BT133">
            <v>0</v>
          </cell>
        </row>
        <row r="134">
          <cell r="A134">
            <v>1103</v>
          </cell>
          <cell r="BT134">
            <v>0</v>
          </cell>
        </row>
        <row r="135">
          <cell r="A135">
            <v>1103</v>
          </cell>
          <cell r="BT135">
            <v>0</v>
          </cell>
        </row>
        <row r="136">
          <cell r="A136">
            <v>1104</v>
          </cell>
          <cell r="BT136">
            <v>0</v>
          </cell>
        </row>
        <row r="137">
          <cell r="A137">
            <v>1104</v>
          </cell>
          <cell r="BT137">
            <v>0</v>
          </cell>
        </row>
        <row r="138">
          <cell r="A138">
            <v>1104</v>
          </cell>
          <cell r="BT138">
            <v>0</v>
          </cell>
        </row>
        <row r="139">
          <cell r="A139">
            <v>1104</v>
          </cell>
          <cell r="BT139">
            <v>0</v>
          </cell>
        </row>
        <row r="140">
          <cell r="A140">
            <v>1104</v>
          </cell>
          <cell r="BT140">
            <v>0</v>
          </cell>
        </row>
        <row r="141">
          <cell r="A141">
            <v>1104</v>
          </cell>
          <cell r="BT141">
            <v>0</v>
          </cell>
        </row>
        <row r="142">
          <cell r="A142">
            <v>1104</v>
          </cell>
          <cell r="BT142">
            <v>0</v>
          </cell>
        </row>
        <row r="143">
          <cell r="A143">
            <v>1104</v>
          </cell>
          <cell r="BT143">
            <v>0</v>
          </cell>
        </row>
        <row r="144">
          <cell r="A144">
            <v>1104</v>
          </cell>
          <cell r="BT144">
            <v>0</v>
          </cell>
        </row>
        <row r="145">
          <cell r="A145">
            <v>1104</v>
          </cell>
          <cell r="BT145">
            <v>0</v>
          </cell>
        </row>
        <row r="146">
          <cell r="A146">
            <v>1104</v>
          </cell>
          <cell r="BT146">
            <v>0</v>
          </cell>
        </row>
        <row r="147">
          <cell r="A147">
            <v>1104</v>
          </cell>
          <cell r="BT147">
            <v>0</v>
          </cell>
        </row>
        <row r="148">
          <cell r="A148">
            <v>1104</v>
          </cell>
          <cell r="BT148">
            <v>0</v>
          </cell>
        </row>
        <row r="149">
          <cell r="A149">
            <v>1104</v>
          </cell>
          <cell r="BT149">
            <v>0</v>
          </cell>
        </row>
        <row r="150">
          <cell r="A150">
            <v>1104</v>
          </cell>
          <cell r="BT150">
            <v>0</v>
          </cell>
        </row>
        <row r="151">
          <cell r="A151">
            <v>1104</v>
          </cell>
          <cell r="BT151">
            <v>0</v>
          </cell>
        </row>
        <row r="152">
          <cell r="A152">
            <v>1104</v>
          </cell>
          <cell r="BT152">
            <v>0</v>
          </cell>
        </row>
        <row r="153">
          <cell r="A153">
            <v>1104</v>
          </cell>
          <cell r="BT153">
            <v>0</v>
          </cell>
        </row>
        <row r="154">
          <cell r="A154">
            <v>1104</v>
          </cell>
          <cell r="BT154">
            <v>0</v>
          </cell>
        </row>
        <row r="155">
          <cell r="A155">
            <v>1104</v>
          </cell>
          <cell r="BT155">
            <v>0</v>
          </cell>
        </row>
        <row r="156">
          <cell r="A156">
            <v>1104</v>
          </cell>
          <cell r="BT156">
            <v>0</v>
          </cell>
        </row>
        <row r="157">
          <cell r="A157">
            <v>1104</v>
          </cell>
          <cell r="BT157">
            <v>0</v>
          </cell>
        </row>
        <row r="158">
          <cell r="A158">
            <v>1104</v>
          </cell>
          <cell r="BT158">
            <v>0</v>
          </cell>
        </row>
        <row r="159">
          <cell r="A159">
            <v>1104</v>
          </cell>
          <cell r="BT159">
            <v>0</v>
          </cell>
        </row>
        <row r="160">
          <cell r="A160">
            <v>1104</v>
          </cell>
          <cell r="BT160">
            <v>0</v>
          </cell>
        </row>
        <row r="161">
          <cell r="A161">
            <v>1104</v>
          </cell>
          <cell r="BT161">
            <v>0</v>
          </cell>
        </row>
        <row r="162">
          <cell r="A162">
            <v>1104</v>
          </cell>
          <cell r="BT162">
            <v>0</v>
          </cell>
        </row>
        <row r="163">
          <cell r="A163">
            <v>1104</v>
          </cell>
          <cell r="BT163">
            <v>0</v>
          </cell>
        </row>
        <row r="164">
          <cell r="A164">
            <v>1104</v>
          </cell>
          <cell r="BT164">
            <v>0</v>
          </cell>
        </row>
        <row r="165">
          <cell r="A165">
            <v>1104</v>
          </cell>
          <cell r="BT165">
            <v>0</v>
          </cell>
        </row>
        <row r="166">
          <cell r="A166">
            <v>1104</v>
          </cell>
          <cell r="BT166">
            <v>0</v>
          </cell>
        </row>
        <row r="167">
          <cell r="A167">
            <v>1104</v>
          </cell>
          <cell r="BT167">
            <v>0</v>
          </cell>
        </row>
        <row r="168">
          <cell r="A168">
            <v>1104</v>
          </cell>
          <cell r="BT168">
            <v>0</v>
          </cell>
        </row>
        <row r="169">
          <cell r="A169">
            <v>1104</v>
          </cell>
          <cell r="BT169">
            <v>0</v>
          </cell>
        </row>
        <row r="170">
          <cell r="A170">
            <v>1104</v>
          </cell>
          <cell r="BT170">
            <v>0</v>
          </cell>
        </row>
        <row r="171">
          <cell r="A171">
            <v>1104</v>
          </cell>
          <cell r="BT171">
            <v>0</v>
          </cell>
        </row>
        <row r="172">
          <cell r="A172">
            <v>1104</v>
          </cell>
          <cell r="BT172">
            <v>0</v>
          </cell>
        </row>
        <row r="173">
          <cell r="A173">
            <v>1104</v>
          </cell>
          <cell r="BT173">
            <v>0</v>
          </cell>
        </row>
        <row r="174">
          <cell r="A174">
            <v>1105</v>
          </cell>
          <cell r="BT174">
            <v>0</v>
          </cell>
        </row>
        <row r="175">
          <cell r="A175">
            <v>1105</v>
          </cell>
          <cell r="BT175">
            <v>0</v>
          </cell>
        </row>
        <row r="176">
          <cell r="A176">
            <v>1105</v>
          </cell>
          <cell r="BT176">
            <v>0</v>
          </cell>
        </row>
        <row r="177">
          <cell r="A177">
            <v>1105</v>
          </cell>
          <cell r="BT177">
            <v>0</v>
          </cell>
        </row>
        <row r="178">
          <cell r="A178">
            <v>1105</v>
          </cell>
          <cell r="BT178">
            <v>0</v>
          </cell>
        </row>
        <row r="179">
          <cell r="A179">
            <v>1105</v>
          </cell>
          <cell r="BT179">
            <v>0</v>
          </cell>
        </row>
        <row r="180">
          <cell r="A180">
            <v>1105</v>
          </cell>
          <cell r="BT180">
            <v>0</v>
          </cell>
        </row>
        <row r="181">
          <cell r="A181">
            <v>1105</v>
          </cell>
          <cell r="BT181">
            <v>0</v>
          </cell>
        </row>
        <row r="182">
          <cell r="A182">
            <v>1105</v>
          </cell>
          <cell r="BT182">
            <v>0</v>
          </cell>
        </row>
        <row r="183">
          <cell r="A183">
            <v>1105</v>
          </cell>
          <cell r="BT183">
            <v>0</v>
          </cell>
        </row>
        <row r="184">
          <cell r="A184">
            <v>1105</v>
          </cell>
          <cell r="BT184">
            <v>0</v>
          </cell>
        </row>
        <row r="185">
          <cell r="A185">
            <v>1105</v>
          </cell>
          <cell r="BT185">
            <v>0</v>
          </cell>
        </row>
        <row r="186">
          <cell r="A186">
            <v>1105</v>
          </cell>
          <cell r="BT186">
            <v>0</v>
          </cell>
        </row>
        <row r="187">
          <cell r="A187">
            <v>1105</v>
          </cell>
          <cell r="BT187">
            <v>0</v>
          </cell>
        </row>
        <row r="188">
          <cell r="A188">
            <v>1105</v>
          </cell>
          <cell r="BT188">
            <v>0</v>
          </cell>
        </row>
        <row r="189">
          <cell r="A189">
            <v>1105</v>
          </cell>
          <cell r="BT189">
            <v>0</v>
          </cell>
        </row>
        <row r="190">
          <cell r="A190">
            <v>1105</v>
          </cell>
          <cell r="BT190">
            <v>0</v>
          </cell>
        </row>
        <row r="191">
          <cell r="A191">
            <v>1105</v>
          </cell>
          <cell r="BT191">
            <v>0</v>
          </cell>
        </row>
        <row r="192">
          <cell r="A192">
            <v>1105</v>
          </cell>
          <cell r="BT192">
            <v>0</v>
          </cell>
        </row>
        <row r="193">
          <cell r="A193">
            <v>1105</v>
          </cell>
          <cell r="BT193">
            <v>0</v>
          </cell>
        </row>
        <row r="194">
          <cell r="A194">
            <v>1105</v>
          </cell>
          <cell r="BT194">
            <v>0</v>
          </cell>
        </row>
        <row r="195">
          <cell r="A195">
            <v>1105</v>
          </cell>
          <cell r="BT195">
            <v>0</v>
          </cell>
        </row>
        <row r="196">
          <cell r="A196">
            <v>1105</v>
          </cell>
          <cell r="BT196">
            <v>0</v>
          </cell>
        </row>
        <row r="197">
          <cell r="A197">
            <v>1105</v>
          </cell>
          <cell r="BT197">
            <v>0</v>
          </cell>
        </row>
        <row r="198">
          <cell r="A198">
            <v>1105</v>
          </cell>
          <cell r="BT198">
            <v>0</v>
          </cell>
        </row>
        <row r="199">
          <cell r="A199">
            <v>1105</v>
          </cell>
          <cell r="BT199">
            <v>0</v>
          </cell>
        </row>
        <row r="200">
          <cell r="A200">
            <v>1105</v>
          </cell>
          <cell r="BT200">
            <v>0</v>
          </cell>
        </row>
        <row r="201">
          <cell r="A201">
            <v>1105</v>
          </cell>
          <cell r="BT201">
            <v>0</v>
          </cell>
        </row>
        <row r="202">
          <cell r="A202">
            <v>1105</v>
          </cell>
          <cell r="BT202">
            <v>0</v>
          </cell>
        </row>
        <row r="203">
          <cell r="A203">
            <v>1105</v>
          </cell>
          <cell r="BT203">
            <v>0</v>
          </cell>
        </row>
        <row r="204">
          <cell r="A204">
            <v>1105</v>
          </cell>
          <cell r="BT204">
            <v>0</v>
          </cell>
        </row>
        <row r="205">
          <cell r="A205">
            <v>1105</v>
          </cell>
          <cell r="BT205">
            <v>0</v>
          </cell>
        </row>
        <row r="206">
          <cell r="A206">
            <v>1105</v>
          </cell>
          <cell r="BT206">
            <v>0</v>
          </cell>
        </row>
        <row r="207">
          <cell r="A207">
            <v>1105</v>
          </cell>
          <cell r="BT207">
            <v>0</v>
          </cell>
        </row>
        <row r="208">
          <cell r="A208">
            <v>1105</v>
          </cell>
          <cell r="BT208">
            <v>0</v>
          </cell>
        </row>
        <row r="209">
          <cell r="A209">
            <v>1105</v>
          </cell>
          <cell r="BT209">
            <v>0</v>
          </cell>
        </row>
        <row r="210">
          <cell r="A210">
            <v>1105</v>
          </cell>
          <cell r="BT210">
            <v>0</v>
          </cell>
        </row>
        <row r="211">
          <cell r="A211">
            <v>1105</v>
          </cell>
          <cell r="BT211">
            <v>0</v>
          </cell>
        </row>
        <row r="212">
          <cell r="A212">
            <v>1105</v>
          </cell>
          <cell r="BT212">
            <v>0</v>
          </cell>
        </row>
        <row r="213">
          <cell r="A213">
            <v>1105</v>
          </cell>
          <cell r="BT213">
            <v>0</v>
          </cell>
        </row>
        <row r="214">
          <cell r="A214">
            <v>1105</v>
          </cell>
          <cell r="BT214">
            <v>0</v>
          </cell>
        </row>
        <row r="215">
          <cell r="A215">
            <v>1105</v>
          </cell>
          <cell r="BT215">
            <v>0</v>
          </cell>
        </row>
        <row r="216">
          <cell r="A216">
            <v>1105</v>
          </cell>
          <cell r="BT216">
            <v>0</v>
          </cell>
        </row>
        <row r="217">
          <cell r="A217">
            <v>1105</v>
          </cell>
          <cell r="BT217">
            <v>0</v>
          </cell>
        </row>
        <row r="218">
          <cell r="A218">
            <v>1105</v>
          </cell>
          <cell r="BT218">
            <v>0</v>
          </cell>
        </row>
        <row r="219">
          <cell r="A219">
            <v>1105</v>
          </cell>
          <cell r="BT219">
            <v>0</v>
          </cell>
        </row>
        <row r="220">
          <cell r="A220">
            <v>1105</v>
          </cell>
          <cell r="BT220">
            <v>0</v>
          </cell>
        </row>
        <row r="221">
          <cell r="A221">
            <v>1105</v>
          </cell>
          <cell r="BT221">
            <v>0</v>
          </cell>
        </row>
        <row r="222">
          <cell r="A222">
            <v>1105</v>
          </cell>
          <cell r="BT222">
            <v>0</v>
          </cell>
        </row>
        <row r="223">
          <cell r="A223">
            <v>1105</v>
          </cell>
          <cell r="BT223">
            <v>0</v>
          </cell>
        </row>
        <row r="224">
          <cell r="A224">
            <v>1105</v>
          </cell>
          <cell r="BT224">
            <v>0</v>
          </cell>
        </row>
        <row r="225">
          <cell r="A225">
            <v>1105</v>
          </cell>
          <cell r="BT225">
            <v>0</v>
          </cell>
        </row>
        <row r="226">
          <cell r="A226">
            <v>1105</v>
          </cell>
          <cell r="BT226">
            <v>0</v>
          </cell>
        </row>
        <row r="227">
          <cell r="A227">
            <v>1105</v>
          </cell>
          <cell r="BT227">
            <v>0</v>
          </cell>
        </row>
        <row r="228">
          <cell r="A228">
            <v>1105</v>
          </cell>
          <cell r="BT228">
            <v>0</v>
          </cell>
        </row>
        <row r="229">
          <cell r="A229">
            <v>1105</v>
          </cell>
          <cell r="BT229">
            <v>0</v>
          </cell>
        </row>
        <row r="230">
          <cell r="A230">
            <v>1105</v>
          </cell>
          <cell r="BT230">
            <v>0</v>
          </cell>
        </row>
        <row r="231">
          <cell r="A231">
            <v>1105</v>
          </cell>
          <cell r="BT231">
            <v>0</v>
          </cell>
        </row>
        <row r="232">
          <cell r="A232">
            <v>1105</v>
          </cell>
          <cell r="BT232">
            <v>0</v>
          </cell>
        </row>
        <row r="233">
          <cell r="A233">
            <v>1105</v>
          </cell>
          <cell r="BT233">
            <v>0</v>
          </cell>
        </row>
        <row r="234">
          <cell r="A234">
            <v>1105</v>
          </cell>
          <cell r="BT234">
            <v>0</v>
          </cell>
        </row>
        <row r="235">
          <cell r="A235">
            <v>1105</v>
          </cell>
          <cell r="BT235">
            <v>0</v>
          </cell>
        </row>
        <row r="236">
          <cell r="A236">
            <v>1105</v>
          </cell>
          <cell r="BT236">
            <v>0</v>
          </cell>
        </row>
        <row r="237">
          <cell r="A237">
            <v>1105</v>
          </cell>
          <cell r="BT237">
            <v>0</v>
          </cell>
        </row>
        <row r="238">
          <cell r="A238">
            <v>1105</v>
          </cell>
          <cell r="BT238">
            <v>0</v>
          </cell>
        </row>
        <row r="239">
          <cell r="A239">
            <v>1105</v>
          </cell>
          <cell r="BT239">
            <v>0</v>
          </cell>
        </row>
        <row r="240">
          <cell r="A240">
            <v>1105</v>
          </cell>
          <cell r="BT240">
            <v>0</v>
          </cell>
        </row>
        <row r="241">
          <cell r="A241">
            <v>1105</v>
          </cell>
          <cell r="BT241">
            <v>0</v>
          </cell>
        </row>
        <row r="242">
          <cell r="A242">
            <v>1105</v>
          </cell>
          <cell r="BT242">
            <v>0</v>
          </cell>
        </row>
        <row r="243">
          <cell r="A243">
            <v>1105</v>
          </cell>
          <cell r="BT243">
            <v>0</v>
          </cell>
        </row>
        <row r="244">
          <cell r="A244">
            <v>1105</v>
          </cell>
          <cell r="BT244">
            <v>0</v>
          </cell>
        </row>
        <row r="245">
          <cell r="A245">
            <v>1105</v>
          </cell>
          <cell r="BT245">
            <v>0</v>
          </cell>
        </row>
        <row r="246">
          <cell r="A246">
            <v>1105</v>
          </cell>
          <cell r="BT246">
            <v>0</v>
          </cell>
        </row>
        <row r="247">
          <cell r="A247">
            <v>1105</v>
          </cell>
          <cell r="BT247">
            <v>0</v>
          </cell>
        </row>
        <row r="248">
          <cell r="A248">
            <v>1105</v>
          </cell>
          <cell r="BT248">
            <v>0</v>
          </cell>
        </row>
        <row r="249">
          <cell r="A249">
            <v>1105</v>
          </cell>
          <cell r="BT249">
            <v>0</v>
          </cell>
        </row>
        <row r="250">
          <cell r="A250">
            <v>1105</v>
          </cell>
          <cell r="BT250">
            <v>0</v>
          </cell>
        </row>
        <row r="251">
          <cell r="A251">
            <v>1105</v>
          </cell>
          <cell r="BT251">
            <v>0</v>
          </cell>
        </row>
        <row r="252">
          <cell r="A252">
            <v>1105</v>
          </cell>
          <cell r="BT252">
            <v>0</v>
          </cell>
        </row>
        <row r="253">
          <cell r="A253">
            <v>1105</v>
          </cell>
          <cell r="BT253">
            <v>0</v>
          </cell>
        </row>
        <row r="254">
          <cell r="A254">
            <v>1105</v>
          </cell>
          <cell r="BT254">
            <v>0</v>
          </cell>
        </row>
        <row r="255">
          <cell r="A255">
            <v>1105</v>
          </cell>
          <cell r="BT255">
            <v>0</v>
          </cell>
        </row>
        <row r="256">
          <cell r="A256">
            <v>1105</v>
          </cell>
          <cell r="BT256">
            <v>0</v>
          </cell>
        </row>
        <row r="257">
          <cell r="A257">
            <v>1105</v>
          </cell>
          <cell r="BT257">
            <v>0</v>
          </cell>
        </row>
        <row r="258">
          <cell r="A258">
            <v>1105</v>
          </cell>
          <cell r="BT258">
            <v>0</v>
          </cell>
        </row>
        <row r="259">
          <cell r="A259">
            <v>1105</v>
          </cell>
          <cell r="BT259">
            <v>0</v>
          </cell>
        </row>
        <row r="260">
          <cell r="A260">
            <v>1105</v>
          </cell>
          <cell r="BT260">
            <v>0</v>
          </cell>
        </row>
        <row r="261">
          <cell r="A261">
            <v>1105</v>
          </cell>
          <cell r="BT261">
            <v>0</v>
          </cell>
        </row>
        <row r="262">
          <cell r="A262">
            <v>1105</v>
          </cell>
          <cell r="BT262">
            <v>0</v>
          </cell>
        </row>
        <row r="263">
          <cell r="A263">
            <v>1105</v>
          </cell>
          <cell r="BT263">
            <v>0</v>
          </cell>
        </row>
        <row r="264">
          <cell r="A264">
            <v>1105</v>
          </cell>
          <cell r="BT264">
            <v>0</v>
          </cell>
        </row>
        <row r="265">
          <cell r="A265">
            <v>1105</v>
          </cell>
          <cell r="BT265">
            <v>0</v>
          </cell>
        </row>
        <row r="266">
          <cell r="A266">
            <v>1105</v>
          </cell>
          <cell r="BT266">
            <v>0</v>
          </cell>
        </row>
        <row r="267">
          <cell r="A267">
            <v>1105</v>
          </cell>
          <cell r="BT267">
            <v>0</v>
          </cell>
        </row>
        <row r="268">
          <cell r="A268">
            <v>1105</v>
          </cell>
          <cell r="BT268">
            <v>0</v>
          </cell>
        </row>
        <row r="269">
          <cell r="A269">
            <v>1105</v>
          </cell>
          <cell r="BT269">
            <v>0</v>
          </cell>
        </row>
        <row r="270">
          <cell r="A270">
            <v>1105</v>
          </cell>
          <cell r="BT270">
            <v>0</v>
          </cell>
        </row>
        <row r="271">
          <cell r="A271">
            <v>1105</v>
          </cell>
          <cell r="BT271">
            <v>0</v>
          </cell>
        </row>
        <row r="272">
          <cell r="A272">
            <v>1105</v>
          </cell>
          <cell r="BT272">
            <v>0</v>
          </cell>
        </row>
        <row r="273">
          <cell r="A273">
            <v>1105</v>
          </cell>
          <cell r="BT273">
            <v>0</v>
          </cell>
        </row>
        <row r="274">
          <cell r="A274">
            <v>1105</v>
          </cell>
          <cell r="BT274">
            <v>0</v>
          </cell>
        </row>
        <row r="275">
          <cell r="A275">
            <v>1105</v>
          </cell>
          <cell r="BT275">
            <v>0</v>
          </cell>
        </row>
        <row r="276">
          <cell r="A276">
            <v>1105</v>
          </cell>
          <cell r="BT276">
            <v>0</v>
          </cell>
        </row>
        <row r="277">
          <cell r="A277">
            <v>1105</v>
          </cell>
          <cell r="BT277">
            <v>0</v>
          </cell>
        </row>
        <row r="278">
          <cell r="A278">
            <v>1105</v>
          </cell>
          <cell r="BT278">
            <v>0</v>
          </cell>
        </row>
        <row r="279">
          <cell r="A279">
            <v>1105</v>
          </cell>
          <cell r="BT279">
            <v>0</v>
          </cell>
        </row>
        <row r="280">
          <cell r="A280">
            <v>1105</v>
          </cell>
          <cell r="BT280">
            <v>0</v>
          </cell>
        </row>
        <row r="281">
          <cell r="A281">
            <v>1105</v>
          </cell>
          <cell r="BT281">
            <v>0</v>
          </cell>
        </row>
        <row r="282">
          <cell r="A282">
            <v>1105</v>
          </cell>
          <cell r="BT282">
            <v>0</v>
          </cell>
        </row>
        <row r="283">
          <cell r="A283">
            <v>1105</v>
          </cell>
          <cell r="BT283">
            <v>0</v>
          </cell>
        </row>
        <row r="284">
          <cell r="A284">
            <v>1105</v>
          </cell>
          <cell r="BT284">
            <v>0</v>
          </cell>
        </row>
        <row r="285">
          <cell r="A285">
            <v>1105</v>
          </cell>
          <cell r="BT285">
            <v>0</v>
          </cell>
        </row>
        <row r="286">
          <cell r="A286">
            <v>1105</v>
          </cell>
          <cell r="BT286">
            <v>0</v>
          </cell>
        </row>
        <row r="287">
          <cell r="A287">
            <v>1105</v>
          </cell>
          <cell r="BT287">
            <v>0</v>
          </cell>
        </row>
        <row r="288">
          <cell r="A288">
            <v>1105</v>
          </cell>
          <cell r="BT288">
            <v>0</v>
          </cell>
        </row>
        <row r="289">
          <cell r="A289">
            <v>1105</v>
          </cell>
          <cell r="BT289">
            <v>0</v>
          </cell>
        </row>
        <row r="290">
          <cell r="A290">
            <v>1105</v>
          </cell>
          <cell r="BT290">
            <v>0</v>
          </cell>
        </row>
        <row r="291">
          <cell r="A291">
            <v>1105</v>
          </cell>
          <cell r="BT291">
            <v>0</v>
          </cell>
        </row>
        <row r="292">
          <cell r="A292">
            <v>1105</v>
          </cell>
          <cell r="BT292">
            <v>0</v>
          </cell>
        </row>
        <row r="293">
          <cell r="A293">
            <v>1105</v>
          </cell>
          <cell r="BT293">
            <v>0</v>
          </cell>
        </row>
        <row r="294">
          <cell r="A294">
            <v>1105</v>
          </cell>
          <cell r="BT294">
            <v>0</v>
          </cell>
        </row>
        <row r="295">
          <cell r="A295">
            <v>1105</v>
          </cell>
          <cell r="BT295">
            <v>0</v>
          </cell>
        </row>
        <row r="296">
          <cell r="A296">
            <v>1105</v>
          </cell>
          <cell r="BT296">
            <v>0</v>
          </cell>
        </row>
        <row r="297">
          <cell r="A297">
            <v>1105</v>
          </cell>
          <cell r="BT297">
            <v>0</v>
          </cell>
        </row>
        <row r="298">
          <cell r="A298">
            <v>1105</v>
          </cell>
          <cell r="BT298">
            <v>0</v>
          </cell>
        </row>
        <row r="299">
          <cell r="A299">
            <v>1105</v>
          </cell>
          <cell r="BT299">
            <v>0</v>
          </cell>
        </row>
        <row r="300">
          <cell r="A300">
            <v>1105</v>
          </cell>
          <cell r="BT300">
            <v>0</v>
          </cell>
        </row>
        <row r="301">
          <cell r="A301">
            <v>1105</v>
          </cell>
          <cell r="BT301">
            <v>0</v>
          </cell>
        </row>
        <row r="302">
          <cell r="A302">
            <v>1109</v>
          </cell>
          <cell r="BT302">
            <v>0</v>
          </cell>
        </row>
        <row r="303">
          <cell r="A303">
            <v>1110</v>
          </cell>
          <cell r="BT303">
            <v>114259436</v>
          </cell>
        </row>
        <row r="304">
          <cell r="A304">
            <v>1111</v>
          </cell>
          <cell r="BT304">
            <v>0</v>
          </cell>
        </row>
        <row r="305">
          <cell r="A305">
            <v>1112</v>
          </cell>
          <cell r="BT305">
            <v>0</v>
          </cell>
          <cell r="BU305">
            <v>114259436</v>
          </cell>
        </row>
        <row r="306">
          <cell r="BT306">
            <v>0</v>
          </cell>
        </row>
        <row r="307">
          <cell r="BT307">
            <v>0</v>
          </cell>
        </row>
        <row r="308">
          <cell r="BT308">
            <v>0</v>
          </cell>
        </row>
        <row r="309">
          <cell r="BT309">
            <v>0</v>
          </cell>
        </row>
        <row r="310">
          <cell r="BT310">
            <v>0</v>
          </cell>
        </row>
        <row r="311">
          <cell r="BT311">
            <v>0</v>
          </cell>
        </row>
        <row r="312">
          <cell r="BT312">
            <v>0</v>
          </cell>
        </row>
        <row r="313">
          <cell r="BT313">
            <v>0</v>
          </cell>
        </row>
        <row r="314">
          <cell r="BT314">
            <v>0</v>
          </cell>
        </row>
        <row r="315">
          <cell r="BT315">
            <v>0</v>
          </cell>
        </row>
        <row r="316">
          <cell r="BT316">
            <v>0</v>
          </cell>
        </row>
        <row r="317">
          <cell r="BT317">
            <v>0</v>
          </cell>
        </row>
        <row r="318">
          <cell r="BT318">
            <v>0</v>
          </cell>
        </row>
        <row r="319">
          <cell r="BT319">
            <v>0</v>
          </cell>
        </row>
        <row r="320">
          <cell r="BT320">
            <v>0</v>
          </cell>
        </row>
        <row r="321">
          <cell r="BT321">
            <v>0</v>
          </cell>
        </row>
        <row r="322">
          <cell r="BT322">
            <v>0</v>
          </cell>
        </row>
        <row r="323">
          <cell r="BT323">
            <v>0</v>
          </cell>
        </row>
        <row r="324">
          <cell r="BT324">
            <v>0</v>
          </cell>
        </row>
        <row r="325">
          <cell r="BT325">
            <v>0</v>
          </cell>
        </row>
        <row r="326">
          <cell r="BT326">
            <v>0</v>
          </cell>
        </row>
        <row r="327">
          <cell r="BT327">
            <v>0</v>
          </cell>
        </row>
        <row r="328">
          <cell r="BT328">
            <v>0</v>
          </cell>
        </row>
        <row r="329">
          <cell r="BT329">
            <v>0</v>
          </cell>
        </row>
        <row r="330">
          <cell r="BT330">
            <v>0</v>
          </cell>
        </row>
        <row r="331">
          <cell r="BT331">
            <v>0</v>
          </cell>
        </row>
        <row r="332">
          <cell r="BT332">
            <v>0</v>
          </cell>
        </row>
        <row r="333">
          <cell r="BT333">
            <v>0</v>
          </cell>
        </row>
        <row r="334">
          <cell r="BT334">
            <v>0</v>
          </cell>
        </row>
        <row r="335">
          <cell r="BT335">
            <v>0</v>
          </cell>
        </row>
        <row r="336">
          <cell r="BT336">
            <v>0</v>
          </cell>
        </row>
        <row r="337">
          <cell r="BT337">
            <v>0</v>
          </cell>
        </row>
        <row r="338">
          <cell r="BT338">
            <v>0</v>
          </cell>
        </row>
        <row r="339">
          <cell r="BT339">
            <v>0</v>
          </cell>
        </row>
        <row r="340">
          <cell r="BT340">
            <v>0</v>
          </cell>
        </row>
        <row r="341">
          <cell r="BT341">
            <v>0</v>
          </cell>
        </row>
        <row r="342">
          <cell r="BT342">
            <v>0</v>
          </cell>
        </row>
        <row r="343">
          <cell r="BT343">
            <v>0</v>
          </cell>
        </row>
        <row r="344">
          <cell r="BT344">
            <v>0</v>
          </cell>
        </row>
        <row r="345">
          <cell r="BT345">
            <v>0</v>
          </cell>
        </row>
        <row r="346">
          <cell r="A346">
            <v>1106</v>
          </cell>
          <cell r="BT346">
            <v>0</v>
          </cell>
        </row>
        <row r="347">
          <cell r="A347">
            <v>1106</v>
          </cell>
          <cell r="BT347">
            <v>0</v>
          </cell>
        </row>
        <row r="348">
          <cell r="A348">
            <v>1106</v>
          </cell>
          <cell r="BT348">
            <v>0</v>
          </cell>
        </row>
        <row r="349">
          <cell r="A349">
            <v>1106</v>
          </cell>
          <cell r="BT349">
            <v>0</v>
          </cell>
        </row>
        <row r="350">
          <cell r="A350">
            <v>1106</v>
          </cell>
          <cell r="BT350">
            <v>0</v>
          </cell>
        </row>
        <row r="351">
          <cell r="A351">
            <v>1107</v>
          </cell>
          <cell r="BT351">
            <v>0</v>
          </cell>
        </row>
        <row r="352">
          <cell r="A352">
            <v>1107</v>
          </cell>
          <cell r="BT352">
            <v>0</v>
          </cell>
        </row>
        <row r="353">
          <cell r="A353">
            <v>1107</v>
          </cell>
          <cell r="BT353">
            <v>0</v>
          </cell>
        </row>
        <row r="354">
          <cell r="A354">
            <v>1107</v>
          </cell>
          <cell r="BT354">
            <v>0</v>
          </cell>
        </row>
        <row r="355">
          <cell r="A355">
            <v>1107</v>
          </cell>
          <cell r="BT355">
            <v>0</v>
          </cell>
        </row>
        <row r="356">
          <cell r="A356">
            <v>1107</v>
          </cell>
          <cell r="BT356">
            <v>0</v>
          </cell>
        </row>
        <row r="357">
          <cell r="BT357">
            <v>0</v>
          </cell>
        </row>
        <row r="358">
          <cell r="BT358">
            <v>0</v>
          </cell>
        </row>
        <row r="359">
          <cell r="BT359">
            <v>0</v>
          </cell>
        </row>
        <row r="360">
          <cell r="BT360">
            <v>0</v>
          </cell>
        </row>
        <row r="361">
          <cell r="BT361">
            <v>0</v>
          </cell>
        </row>
        <row r="362">
          <cell r="BT362">
            <v>0</v>
          </cell>
        </row>
        <row r="363">
          <cell r="BT363">
            <v>0</v>
          </cell>
        </row>
        <row r="364">
          <cell r="BT364">
            <v>0</v>
          </cell>
        </row>
        <row r="365">
          <cell r="BT365">
            <v>0</v>
          </cell>
        </row>
        <row r="366">
          <cell r="BT366">
            <v>0</v>
          </cell>
        </row>
        <row r="367">
          <cell r="BT367">
            <v>0</v>
          </cell>
        </row>
        <row r="368">
          <cell r="BT368">
            <v>0</v>
          </cell>
        </row>
        <row r="369">
          <cell r="BT369">
            <v>0</v>
          </cell>
        </row>
        <row r="370">
          <cell r="BT370">
            <v>0</v>
          </cell>
        </row>
        <row r="371">
          <cell r="BT371">
            <v>0</v>
          </cell>
        </row>
        <row r="372">
          <cell r="BT372">
            <v>0</v>
          </cell>
        </row>
        <row r="373">
          <cell r="BT373">
            <v>0</v>
          </cell>
        </row>
        <row r="374">
          <cell r="BT374">
            <v>0</v>
          </cell>
        </row>
        <row r="375">
          <cell r="BT375">
            <v>0</v>
          </cell>
        </row>
        <row r="376">
          <cell r="BT376">
            <v>0</v>
          </cell>
        </row>
        <row r="377">
          <cell r="BT377">
            <v>0</v>
          </cell>
        </row>
        <row r="378">
          <cell r="BT378">
            <v>0</v>
          </cell>
        </row>
        <row r="379">
          <cell r="BT379">
            <v>0</v>
          </cell>
        </row>
        <row r="380">
          <cell r="BT380">
            <v>0</v>
          </cell>
        </row>
        <row r="381">
          <cell r="BT381">
            <v>0</v>
          </cell>
        </row>
        <row r="382">
          <cell r="BT382">
            <v>0</v>
          </cell>
        </row>
        <row r="383">
          <cell r="BT383">
            <v>0</v>
          </cell>
        </row>
        <row r="384">
          <cell r="BT384">
            <v>0</v>
          </cell>
        </row>
        <row r="385">
          <cell r="BT385">
            <v>0</v>
          </cell>
        </row>
        <row r="386">
          <cell r="BT386">
            <v>0</v>
          </cell>
        </row>
        <row r="387">
          <cell r="BT387">
            <v>0</v>
          </cell>
        </row>
        <row r="388">
          <cell r="BT388">
            <v>0</v>
          </cell>
        </row>
        <row r="389">
          <cell r="BT389">
            <v>0</v>
          </cell>
        </row>
        <row r="390">
          <cell r="BT390">
            <v>0</v>
          </cell>
        </row>
        <row r="391">
          <cell r="BT391">
            <v>0</v>
          </cell>
        </row>
        <row r="392">
          <cell r="BT392">
            <v>0</v>
          </cell>
        </row>
        <row r="393">
          <cell r="BT393">
            <v>0</v>
          </cell>
        </row>
        <row r="394">
          <cell r="BT394">
            <v>0</v>
          </cell>
        </row>
        <row r="395">
          <cell r="BT395">
            <v>0</v>
          </cell>
        </row>
        <row r="396">
          <cell r="BT396">
            <v>0</v>
          </cell>
        </row>
        <row r="397">
          <cell r="BT397">
            <v>0</v>
          </cell>
        </row>
        <row r="398">
          <cell r="BT398">
            <v>0</v>
          </cell>
        </row>
        <row r="399">
          <cell r="BT399">
            <v>0</v>
          </cell>
        </row>
        <row r="400">
          <cell r="BT400">
            <v>0</v>
          </cell>
        </row>
        <row r="401">
          <cell r="BT401">
            <v>0</v>
          </cell>
        </row>
        <row r="402">
          <cell r="BT402">
            <v>0</v>
          </cell>
        </row>
        <row r="403">
          <cell r="BT403">
            <v>0</v>
          </cell>
        </row>
        <row r="404">
          <cell r="BT404">
            <v>0</v>
          </cell>
        </row>
        <row r="405">
          <cell r="BT405">
            <v>0</v>
          </cell>
        </row>
        <row r="406">
          <cell r="BT406">
            <v>0</v>
          </cell>
        </row>
        <row r="407">
          <cell r="BT407">
            <v>0</v>
          </cell>
        </row>
        <row r="408">
          <cell r="BT408">
            <v>0</v>
          </cell>
        </row>
        <row r="409">
          <cell r="BT409">
            <v>0</v>
          </cell>
        </row>
        <row r="410">
          <cell r="BT410">
            <v>0</v>
          </cell>
        </row>
        <row r="411">
          <cell r="BT411">
            <v>0</v>
          </cell>
        </row>
        <row r="412">
          <cell r="BT412">
            <v>0</v>
          </cell>
        </row>
        <row r="413">
          <cell r="BT413">
            <v>0</v>
          </cell>
        </row>
        <row r="414">
          <cell r="BT414">
            <v>0</v>
          </cell>
        </row>
        <row r="415">
          <cell r="BT415">
            <v>0</v>
          </cell>
        </row>
        <row r="416">
          <cell r="BT416">
            <v>0</v>
          </cell>
        </row>
        <row r="417">
          <cell r="BT417">
            <v>0</v>
          </cell>
        </row>
        <row r="418">
          <cell r="BT418">
            <v>0</v>
          </cell>
        </row>
        <row r="419">
          <cell r="BT419">
            <v>0</v>
          </cell>
        </row>
        <row r="420">
          <cell r="BT420">
            <v>0</v>
          </cell>
        </row>
        <row r="421">
          <cell r="BT421">
            <v>0</v>
          </cell>
        </row>
        <row r="422">
          <cell r="BT422">
            <v>0</v>
          </cell>
        </row>
        <row r="423">
          <cell r="BT423">
            <v>0</v>
          </cell>
        </row>
        <row r="424">
          <cell r="BT424">
            <v>0</v>
          </cell>
        </row>
        <row r="425">
          <cell r="BT425">
            <v>0</v>
          </cell>
        </row>
        <row r="426">
          <cell r="BT426">
            <v>0</v>
          </cell>
        </row>
        <row r="427">
          <cell r="BT427">
            <v>0</v>
          </cell>
        </row>
        <row r="428">
          <cell r="BT428">
            <v>0</v>
          </cell>
        </row>
        <row r="429">
          <cell r="BT429">
            <v>0</v>
          </cell>
        </row>
        <row r="430">
          <cell r="BT430">
            <v>0</v>
          </cell>
        </row>
        <row r="431">
          <cell r="BT431">
            <v>0</v>
          </cell>
        </row>
        <row r="432">
          <cell r="BT432">
            <v>0</v>
          </cell>
        </row>
        <row r="433">
          <cell r="BT433">
            <v>0</v>
          </cell>
        </row>
        <row r="434">
          <cell r="BT434">
            <v>0</v>
          </cell>
        </row>
        <row r="435">
          <cell r="BT435">
            <v>0</v>
          </cell>
        </row>
        <row r="436">
          <cell r="BT436">
            <v>0</v>
          </cell>
        </row>
        <row r="437">
          <cell r="BT437">
            <v>0</v>
          </cell>
        </row>
        <row r="438">
          <cell r="BT438">
            <v>0</v>
          </cell>
        </row>
        <row r="439">
          <cell r="BT439">
            <v>0</v>
          </cell>
        </row>
        <row r="440">
          <cell r="BT440">
            <v>0</v>
          </cell>
        </row>
        <row r="441">
          <cell r="BT441">
            <v>0</v>
          </cell>
        </row>
        <row r="442">
          <cell r="BT442">
            <v>0</v>
          </cell>
        </row>
        <row r="443">
          <cell r="BT443">
            <v>0</v>
          </cell>
        </row>
        <row r="444">
          <cell r="BT444">
            <v>0</v>
          </cell>
        </row>
        <row r="445">
          <cell r="BT445">
            <v>0</v>
          </cell>
        </row>
        <row r="446">
          <cell r="BT446">
            <v>0</v>
          </cell>
        </row>
        <row r="447">
          <cell r="BT447">
            <v>0</v>
          </cell>
        </row>
        <row r="448">
          <cell r="BT448">
            <v>0</v>
          </cell>
        </row>
        <row r="449">
          <cell r="BT449">
            <v>0</v>
          </cell>
        </row>
        <row r="450">
          <cell r="BT450">
            <v>0</v>
          </cell>
        </row>
        <row r="451">
          <cell r="BT451">
            <v>0</v>
          </cell>
        </row>
        <row r="452">
          <cell r="BT452">
            <v>0</v>
          </cell>
        </row>
        <row r="453">
          <cell r="BT453">
            <v>0</v>
          </cell>
        </row>
        <row r="454">
          <cell r="BT454">
            <v>0</v>
          </cell>
        </row>
        <row r="455">
          <cell r="BT455">
            <v>0</v>
          </cell>
        </row>
        <row r="456">
          <cell r="BT456">
            <v>0</v>
          </cell>
        </row>
        <row r="457">
          <cell r="BT457">
            <v>0</v>
          </cell>
        </row>
        <row r="458">
          <cell r="BT458">
            <v>0</v>
          </cell>
        </row>
        <row r="459">
          <cell r="BT459">
            <v>0</v>
          </cell>
        </row>
        <row r="460">
          <cell r="BT460">
            <v>0</v>
          </cell>
        </row>
        <row r="461">
          <cell r="BT461">
            <v>0</v>
          </cell>
        </row>
        <row r="462">
          <cell r="BT462">
            <v>0</v>
          </cell>
        </row>
        <row r="463">
          <cell r="BT463">
            <v>0</v>
          </cell>
        </row>
        <row r="464">
          <cell r="BT464">
            <v>0</v>
          </cell>
        </row>
        <row r="465">
          <cell r="BT465">
            <v>0</v>
          </cell>
        </row>
        <row r="466">
          <cell r="BT466">
            <v>0</v>
          </cell>
        </row>
        <row r="467">
          <cell r="BT467">
            <v>0</v>
          </cell>
        </row>
        <row r="468">
          <cell r="BT468">
            <v>0</v>
          </cell>
        </row>
        <row r="469">
          <cell r="BT469">
            <v>0</v>
          </cell>
        </row>
        <row r="470">
          <cell r="BT470">
            <v>0</v>
          </cell>
        </row>
        <row r="471">
          <cell r="BT471">
            <v>0</v>
          </cell>
        </row>
        <row r="472">
          <cell r="BT472">
            <v>0</v>
          </cell>
        </row>
        <row r="473">
          <cell r="BT473">
            <v>0</v>
          </cell>
        </row>
        <row r="474">
          <cell r="BT474">
            <v>0</v>
          </cell>
        </row>
        <row r="475">
          <cell r="BT475">
            <v>0</v>
          </cell>
        </row>
        <row r="476">
          <cell r="BT476">
            <v>0</v>
          </cell>
        </row>
        <row r="477">
          <cell r="BT477">
            <v>0</v>
          </cell>
        </row>
        <row r="478">
          <cell r="BT478">
            <v>0</v>
          </cell>
        </row>
        <row r="479">
          <cell r="BT479">
            <v>0</v>
          </cell>
        </row>
        <row r="480">
          <cell r="BT480">
            <v>0</v>
          </cell>
        </row>
        <row r="481">
          <cell r="BT481">
            <v>0</v>
          </cell>
        </row>
        <row r="482">
          <cell r="BT482">
            <v>0</v>
          </cell>
        </row>
        <row r="483">
          <cell r="BT483">
            <v>0</v>
          </cell>
        </row>
        <row r="484">
          <cell r="BT484">
            <v>0</v>
          </cell>
        </row>
        <row r="485">
          <cell r="BT485">
            <v>0</v>
          </cell>
        </row>
        <row r="486">
          <cell r="BT486">
            <v>0</v>
          </cell>
        </row>
        <row r="487">
          <cell r="BT487">
            <v>0</v>
          </cell>
        </row>
        <row r="488">
          <cell r="BT488">
            <v>0</v>
          </cell>
        </row>
        <row r="489">
          <cell r="BT489">
            <v>0</v>
          </cell>
        </row>
        <row r="490">
          <cell r="BT490">
            <v>0</v>
          </cell>
        </row>
        <row r="491">
          <cell r="BT491">
            <v>0</v>
          </cell>
        </row>
        <row r="492">
          <cell r="BT492">
            <v>0</v>
          </cell>
        </row>
        <row r="493">
          <cell r="A493">
            <v>1101</v>
          </cell>
          <cell r="BT493">
            <v>0</v>
          </cell>
        </row>
        <row r="494">
          <cell r="A494">
            <v>1101</v>
          </cell>
          <cell r="BT494">
            <v>0</v>
          </cell>
        </row>
        <row r="495">
          <cell r="A495">
            <v>1101</v>
          </cell>
          <cell r="BT495">
            <v>0</v>
          </cell>
        </row>
        <row r="496">
          <cell r="A496">
            <v>1101</v>
          </cell>
          <cell r="BT496">
            <v>0</v>
          </cell>
        </row>
        <row r="497">
          <cell r="A497">
            <v>1101</v>
          </cell>
          <cell r="BT497">
            <v>0</v>
          </cell>
        </row>
        <row r="498">
          <cell r="A498">
            <v>1101</v>
          </cell>
          <cell r="BT498">
            <v>0</v>
          </cell>
        </row>
        <row r="499">
          <cell r="A499">
            <v>1101</v>
          </cell>
          <cell r="BT499">
            <v>0</v>
          </cell>
        </row>
        <row r="500">
          <cell r="A500">
            <v>1101</v>
          </cell>
          <cell r="BT500">
            <v>0</v>
          </cell>
        </row>
        <row r="501">
          <cell r="A501">
            <v>1101</v>
          </cell>
          <cell r="BT501">
            <v>0</v>
          </cell>
        </row>
        <row r="502">
          <cell r="A502">
            <v>1101</v>
          </cell>
          <cell r="BT502">
            <v>0</v>
          </cell>
        </row>
        <row r="503">
          <cell r="A503">
            <v>1101</v>
          </cell>
          <cell r="BT503">
            <v>0</v>
          </cell>
        </row>
        <row r="504">
          <cell r="A504">
            <v>1101</v>
          </cell>
          <cell r="BT504">
            <v>0</v>
          </cell>
        </row>
        <row r="505">
          <cell r="A505">
            <v>1101</v>
          </cell>
          <cell r="BT505">
            <v>0</v>
          </cell>
        </row>
        <row r="506">
          <cell r="A506">
            <v>1101</v>
          </cell>
          <cell r="BT506">
            <v>0</v>
          </cell>
        </row>
        <row r="507">
          <cell r="A507">
            <v>1101</v>
          </cell>
          <cell r="BT507">
            <v>0</v>
          </cell>
        </row>
        <row r="508">
          <cell r="A508">
            <v>1101</v>
          </cell>
          <cell r="BT508">
            <v>0</v>
          </cell>
        </row>
        <row r="509">
          <cell r="A509">
            <v>1101</v>
          </cell>
          <cell r="BT509">
            <v>0</v>
          </cell>
        </row>
        <row r="510">
          <cell r="A510">
            <v>1101</v>
          </cell>
          <cell r="BT510">
            <v>0</v>
          </cell>
        </row>
        <row r="511">
          <cell r="A511">
            <v>1101</v>
          </cell>
          <cell r="BT511">
            <v>0</v>
          </cell>
        </row>
        <row r="512">
          <cell r="A512">
            <v>1101</v>
          </cell>
          <cell r="BT512">
            <v>0</v>
          </cell>
        </row>
        <row r="513">
          <cell r="A513">
            <v>1101</v>
          </cell>
          <cell r="BT513">
            <v>0</v>
          </cell>
        </row>
        <row r="514">
          <cell r="A514">
            <v>1101</v>
          </cell>
          <cell r="BT514">
            <v>0</v>
          </cell>
        </row>
        <row r="515">
          <cell r="A515">
            <v>1101</v>
          </cell>
          <cell r="BT515">
            <v>0</v>
          </cell>
        </row>
        <row r="516">
          <cell r="BT516">
            <v>0</v>
          </cell>
        </row>
        <row r="517">
          <cell r="BT517">
            <v>0</v>
          </cell>
        </row>
        <row r="518">
          <cell r="BT518">
            <v>0</v>
          </cell>
        </row>
        <row r="519">
          <cell r="BT519">
            <v>0</v>
          </cell>
        </row>
        <row r="520">
          <cell r="BT520">
            <v>0</v>
          </cell>
        </row>
        <row r="521">
          <cell r="BT521">
            <v>0</v>
          </cell>
        </row>
        <row r="522">
          <cell r="BT522">
            <v>0</v>
          </cell>
        </row>
        <row r="523">
          <cell r="BT523">
            <v>0</v>
          </cell>
        </row>
        <row r="524">
          <cell r="BT524">
            <v>0</v>
          </cell>
        </row>
        <row r="525">
          <cell r="BT525">
            <v>0</v>
          </cell>
        </row>
        <row r="526">
          <cell r="BT526">
            <v>0</v>
          </cell>
        </row>
        <row r="527">
          <cell r="BT527">
            <v>0</v>
          </cell>
        </row>
        <row r="528">
          <cell r="BT528">
            <v>0</v>
          </cell>
        </row>
        <row r="529">
          <cell r="BT529">
            <v>0</v>
          </cell>
        </row>
        <row r="530">
          <cell r="BT530">
            <v>0</v>
          </cell>
        </row>
        <row r="531">
          <cell r="BT531">
            <v>0</v>
          </cell>
        </row>
        <row r="532">
          <cell r="BT532">
            <v>0</v>
          </cell>
        </row>
        <row r="533">
          <cell r="BT533">
            <v>0</v>
          </cell>
        </row>
        <row r="534">
          <cell r="BT534">
            <v>0</v>
          </cell>
        </row>
        <row r="535">
          <cell r="BT535">
            <v>0</v>
          </cell>
        </row>
        <row r="536">
          <cell r="BT536">
            <v>0</v>
          </cell>
        </row>
        <row r="537">
          <cell r="BT537">
            <v>0</v>
          </cell>
        </row>
        <row r="538">
          <cell r="BT538">
            <v>0</v>
          </cell>
        </row>
        <row r="539">
          <cell r="BT539">
            <v>0</v>
          </cell>
        </row>
        <row r="540">
          <cell r="BT540">
            <v>0</v>
          </cell>
        </row>
        <row r="541">
          <cell r="BT541">
            <v>0</v>
          </cell>
        </row>
        <row r="542">
          <cell r="BT542">
            <v>0</v>
          </cell>
        </row>
        <row r="543">
          <cell r="BT543">
            <v>0</v>
          </cell>
        </row>
        <row r="544">
          <cell r="BT544">
            <v>0</v>
          </cell>
        </row>
        <row r="545">
          <cell r="BT545">
            <v>0</v>
          </cell>
        </row>
        <row r="546">
          <cell r="BT546">
            <v>0</v>
          </cell>
        </row>
        <row r="547">
          <cell r="BT547">
            <v>0</v>
          </cell>
        </row>
        <row r="548">
          <cell r="BT548">
            <v>0</v>
          </cell>
        </row>
        <row r="549">
          <cell r="BT549">
            <v>0</v>
          </cell>
        </row>
        <row r="550">
          <cell r="BT550">
            <v>0</v>
          </cell>
        </row>
        <row r="551">
          <cell r="BT551">
            <v>0</v>
          </cell>
        </row>
        <row r="552">
          <cell r="BT552">
            <v>0</v>
          </cell>
        </row>
        <row r="553">
          <cell r="BT553">
            <v>0</v>
          </cell>
        </row>
        <row r="554">
          <cell r="BT554">
            <v>0</v>
          </cell>
        </row>
        <row r="555">
          <cell r="BT555">
            <v>0</v>
          </cell>
        </row>
        <row r="556">
          <cell r="BT556">
            <v>0</v>
          </cell>
        </row>
        <row r="557">
          <cell r="BT557">
            <v>0</v>
          </cell>
        </row>
        <row r="558">
          <cell r="BT558">
            <v>0</v>
          </cell>
        </row>
        <row r="559">
          <cell r="BT559">
            <v>0</v>
          </cell>
        </row>
        <row r="560">
          <cell r="BT560">
            <v>0</v>
          </cell>
        </row>
        <row r="561">
          <cell r="BT561">
            <v>0</v>
          </cell>
        </row>
        <row r="562">
          <cell r="BT562">
            <v>0</v>
          </cell>
        </row>
        <row r="563">
          <cell r="BT563">
            <v>0</v>
          </cell>
        </row>
        <row r="564">
          <cell r="BT564">
            <v>0</v>
          </cell>
        </row>
        <row r="565">
          <cell r="BT565">
            <v>0</v>
          </cell>
        </row>
        <row r="566">
          <cell r="BT566">
            <v>0</v>
          </cell>
        </row>
        <row r="567">
          <cell r="BT567">
            <v>0</v>
          </cell>
        </row>
        <row r="568">
          <cell r="BT568">
            <v>0</v>
          </cell>
        </row>
        <row r="569">
          <cell r="BT569">
            <v>0</v>
          </cell>
        </row>
        <row r="570">
          <cell r="BT570">
            <v>0</v>
          </cell>
        </row>
        <row r="571">
          <cell r="BT571">
            <v>0</v>
          </cell>
        </row>
        <row r="572">
          <cell r="BT572">
            <v>0</v>
          </cell>
        </row>
        <row r="573">
          <cell r="BT573">
            <v>0</v>
          </cell>
        </row>
        <row r="574">
          <cell r="BT574">
            <v>0</v>
          </cell>
        </row>
        <row r="575">
          <cell r="BT575">
            <v>0</v>
          </cell>
        </row>
        <row r="576">
          <cell r="BT576">
            <v>0</v>
          </cell>
        </row>
        <row r="577">
          <cell r="BT577">
            <v>0</v>
          </cell>
        </row>
        <row r="578">
          <cell r="BT578">
            <v>0</v>
          </cell>
        </row>
        <row r="579">
          <cell r="BT579">
            <v>0</v>
          </cell>
        </row>
        <row r="580">
          <cell r="BT580">
            <v>0</v>
          </cell>
        </row>
        <row r="581">
          <cell r="BT581">
            <v>0</v>
          </cell>
        </row>
        <row r="582">
          <cell r="BT582">
            <v>0</v>
          </cell>
        </row>
        <row r="583">
          <cell r="BT583">
            <v>0</v>
          </cell>
        </row>
        <row r="584">
          <cell r="BT584">
            <v>0</v>
          </cell>
        </row>
        <row r="585">
          <cell r="BT585">
            <v>0</v>
          </cell>
        </row>
        <row r="586">
          <cell r="BT586">
            <v>0</v>
          </cell>
        </row>
        <row r="587">
          <cell r="BT587">
            <v>0</v>
          </cell>
        </row>
        <row r="588">
          <cell r="BT588">
            <v>0</v>
          </cell>
        </row>
        <row r="589">
          <cell r="BT589">
            <v>0</v>
          </cell>
        </row>
        <row r="590">
          <cell r="BT590">
            <v>0</v>
          </cell>
        </row>
        <row r="591">
          <cell r="BT591">
            <v>0</v>
          </cell>
        </row>
        <row r="592">
          <cell r="BT592">
            <v>0</v>
          </cell>
        </row>
        <row r="593">
          <cell r="BT593">
            <v>0</v>
          </cell>
        </row>
        <row r="594">
          <cell r="BT594">
            <v>0</v>
          </cell>
        </row>
        <row r="595">
          <cell r="BT595">
            <v>0</v>
          </cell>
        </row>
        <row r="596">
          <cell r="BT596">
            <v>0</v>
          </cell>
        </row>
        <row r="597">
          <cell r="BT597">
            <v>0</v>
          </cell>
        </row>
        <row r="598">
          <cell r="BT598">
            <v>0</v>
          </cell>
        </row>
        <row r="599">
          <cell r="BT599">
            <v>0</v>
          </cell>
        </row>
        <row r="600">
          <cell r="BT600">
            <v>0</v>
          </cell>
        </row>
        <row r="601">
          <cell r="BT601">
            <v>0</v>
          </cell>
        </row>
        <row r="602">
          <cell r="BT602">
            <v>0</v>
          </cell>
        </row>
        <row r="603">
          <cell r="BT603">
            <v>0</v>
          </cell>
        </row>
        <row r="604">
          <cell r="BT604">
            <v>0</v>
          </cell>
        </row>
        <row r="605">
          <cell r="BT605">
            <v>0</v>
          </cell>
        </row>
        <row r="606">
          <cell r="BT606">
            <v>0</v>
          </cell>
          <cell r="BU606">
            <v>-835000000</v>
          </cell>
        </row>
        <row r="607">
          <cell r="BT607">
            <v>0</v>
          </cell>
        </row>
        <row r="608">
          <cell r="BT60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ارایی ثابت -4"/>
      <sheetName val="فروش-7-یادداشت41"/>
      <sheetName val="بانکها-11 (3)"/>
      <sheetName val="بانکها-11 (2)"/>
      <sheetName val="بانکها-11"/>
      <sheetName val="سپرده ها -12"/>
      <sheetName val="دریافتنی تجاری-13یادداشت6"/>
      <sheetName val="سایر حسابها 14"/>
      <sheetName val="پیش پرداختها-15"/>
      <sheetName val="دریافتنی تجاری-13یادداشت6 جدید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1</v>
          </cell>
          <cell r="G2">
            <v>1797392248</v>
          </cell>
        </row>
        <row r="3">
          <cell r="A3">
            <v>2</v>
          </cell>
          <cell r="G3">
            <v>163147324</v>
          </cell>
        </row>
        <row r="4">
          <cell r="A4">
            <v>3</v>
          </cell>
          <cell r="G4">
            <v>898627500</v>
          </cell>
        </row>
        <row r="5">
          <cell r="A5">
            <v>4</v>
          </cell>
          <cell r="G5">
            <v>846923311</v>
          </cell>
        </row>
        <row r="6">
          <cell r="A6">
            <v>5</v>
          </cell>
          <cell r="G6">
            <v>141319092</v>
          </cell>
        </row>
        <row r="7">
          <cell r="A7">
            <v>6</v>
          </cell>
          <cell r="G7">
            <v>732280139</v>
          </cell>
        </row>
        <row r="8">
          <cell r="A8">
            <v>7</v>
          </cell>
          <cell r="G8">
            <v>47915723</v>
          </cell>
        </row>
        <row r="9">
          <cell r="A9">
            <v>8</v>
          </cell>
          <cell r="G9">
            <v>503221951</v>
          </cell>
        </row>
        <row r="10">
          <cell r="A10">
            <v>9</v>
          </cell>
          <cell r="G10">
            <v>0</v>
          </cell>
        </row>
        <row r="11">
          <cell r="A11">
            <v>10</v>
          </cell>
          <cell r="G11">
            <v>997791204</v>
          </cell>
        </row>
        <row r="12">
          <cell r="A12">
            <v>11</v>
          </cell>
          <cell r="G12">
            <v>867271278</v>
          </cell>
        </row>
        <row r="13">
          <cell r="A13">
            <v>12</v>
          </cell>
          <cell r="G13">
            <v>80906107</v>
          </cell>
        </row>
        <row r="14">
          <cell r="A14">
            <v>13</v>
          </cell>
          <cell r="G14">
            <v>16977634</v>
          </cell>
        </row>
        <row r="15">
          <cell r="A15">
            <v>14</v>
          </cell>
          <cell r="G15">
            <v>0</v>
          </cell>
        </row>
        <row r="16">
          <cell r="A16">
            <v>15</v>
          </cell>
          <cell r="G16">
            <v>308449957</v>
          </cell>
        </row>
        <row r="17">
          <cell r="A17">
            <v>16</v>
          </cell>
          <cell r="G17">
            <v>7698230</v>
          </cell>
        </row>
        <row r="18">
          <cell r="A18">
            <v>17</v>
          </cell>
          <cell r="G18">
            <v>7657047</v>
          </cell>
        </row>
        <row r="19">
          <cell r="A19">
            <v>18</v>
          </cell>
          <cell r="G19">
            <v>363616114</v>
          </cell>
        </row>
        <row r="20">
          <cell r="A20">
            <v>19</v>
          </cell>
          <cell r="G20">
            <v>681552668</v>
          </cell>
        </row>
        <row r="21">
          <cell r="A21">
            <v>20</v>
          </cell>
          <cell r="G21">
            <v>819902743</v>
          </cell>
        </row>
        <row r="22">
          <cell r="A22">
            <v>21</v>
          </cell>
          <cell r="G22">
            <v>53226675</v>
          </cell>
        </row>
        <row r="23">
          <cell r="A23">
            <v>22</v>
          </cell>
          <cell r="G23">
            <v>21764560</v>
          </cell>
        </row>
        <row r="24">
          <cell r="A24">
            <v>23</v>
          </cell>
          <cell r="G24">
            <v>237551858</v>
          </cell>
        </row>
        <row r="25">
          <cell r="A25">
            <v>24</v>
          </cell>
          <cell r="G25">
            <v>107486823</v>
          </cell>
        </row>
        <row r="26">
          <cell r="A26">
            <v>25</v>
          </cell>
          <cell r="G26">
            <v>101187869</v>
          </cell>
        </row>
        <row r="27">
          <cell r="A27">
            <v>26</v>
          </cell>
          <cell r="G27">
            <v>37434120</v>
          </cell>
        </row>
        <row r="28">
          <cell r="A28">
            <v>27</v>
          </cell>
          <cell r="G28">
            <v>122081665</v>
          </cell>
        </row>
        <row r="29">
          <cell r="A29">
            <v>28</v>
          </cell>
          <cell r="G29">
            <v>178821848</v>
          </cell>
        </row>
        <row r="30">
          <cell r="A30">
            <v>29</v>
          </cell>
          <cell r="G30">
            <v>0</v>
          </cell>
        </row>
        <row r="31">
          <cell r="A31">
            <v>30</v>
          </cell>
          <cell r="G31">
            <v>1845249</v>
          </cell>
        </row>
        <row r="32">
          <cell r="A32">
            <v>31</v>
          </cell>
          <cell r="G32">
            <v>131905515</v>
          </cell>
        </row>
        <row r="33">
          <cell r="A33">
            <v>32</v>
          </cell>
          <cell r="G33">
            <v>-10000</v>
          </cell>
        </row>
        <row r="34">
          <cell r="A34">
            <v>33</v>
          </cell>
          <cell r="G34">
            <v>52587778</v>
          </cell>
        </row>
        <row r="35">
          <cell r="A35">
            <v>34</v>
          </cell>
          <cell r="G35">
            <v>39561326</v>
          </cell>
        </row>
        <row r="36">
          <cell r="A36">
            <v>35</v>
          </cell>
          <cell r="G36">
            <v>2489240</v>
          </cell>
        </row>
        <row r="37">
          <cell r="A37">
            <v>36</v>
          </cell>
          <cell r="G37">
            <v>134292337</v>
          </cell>
        </row>
        <row r="38">
          <cell r="A38">
            <v>37</v>
          </cell>
          <cell r="G38">
            <v>160590387</v>
          </cell>
        </row>
        <row r="39">
          <cell r="A39">
            <v>38</v>
          </cell>
          <cell r="G39">
            <v>633614992</v>
          </cell>
        </row>
        <row r="40">
          <cell r="A40">
            <v>39</v>
          </cell>
          <cell r="G40">
            <v>52587778</v>
          </cell>
        </row>
        <row r="41">
          <cell r="A41">
            <v>39</v>
          </cell>
          <cell r="G41">
            <v>654096053</v>
          </cell>
        </row>
        <row r="42">
          <cell r="A42">
            <v>39</v>
          </cell>
          <cell r="G42">
            <v>168624225</v>
          </cell>
        </row>
        <row r="43">
          <cell r="A43">
            <v>39</v>
          </cell>
          <cell r="G43">
            <v>8957000</v>
          </cell>
        </row>
        <row r="44">
          <cell r="A44">
            <v>39</v>
          </cell>
          <cell r="G44">
            <v>1781000</v>
          </cell>
        </row>
        <row r="45">
          <cell r="A45">
            <v>39</v>
          </cell>
          <cell r="G45">
            <v>214751383</v>
          </cell>
        </row>
        <row r="46">
          <cell r="A46">
            <v>39</v>
          </cell>
          <cell r="G46">
            <v>12180000</v>
          </cell>
        </row>
        <row r="47">
          <cell r="A47">
            <v>39</v>
          </cell>
          <cell r="G47">
            <v>111771640</v>
          </cell>
        </row>
        <row r="48">
          <cell r="A48">
            <v>39</v>
          </cell>
          <cell r="G48">
            <v>60000000</v>
          </cell>
        </row>
        <row r="49">
          <cell r="A49">
            <v>40</v>
          </cell>
          <cell r="G49">
            <v>158621683</v>
          </cell>
        </row>
        <row r="50">
          <cell r="A50">
            <v>41</v>
          </cell>
          <cell r="G50">
            <v>186144804</v>
          </cell>
        </row>
        <row r="51">
          <cell r="A51">
            <v>42</v>
          </cell>
          <cell r="G51">
            <v>4868549938</v>
          </cell>
        </row>
        <row r="52">
          <cell r="A52">
            <v>43</v>
          </cell>
          <cell r="G52">
            <v>804130045</v>
          </cell>
        </row>
        <row r="53">
          <cell r="A53">
            <v>44</v>
          </cell>
          <cell r="G53">
            <v>506199974</v>
          </cell>
        </row>
        <row r="54">
          <cell r="A54">
            <v>45</v>
          </cell>
          <cell r="G54">
            <v>1184677274</v>
          </cell>
        </row>
        <row r="55">
          <cell r="A55">
            <v>46</v>
          </cell>
          <cell r="G55">
            <v>3575011</v>
          </cell>
        </row>
        <row r="56">
          <cell r="A56">
            <v>47</v>
          </cell>
          <cell r="G56">
            <v>45330539</v>
          </cell>
        </row>
        <row r="57">
          <cell r="A57">
            <v>48</v>
          </cell>
          <cell r="G57">
            <v>206554079</v>
          </cell>
        </row>
        <row r="58">
          <cell r="A58">
            <v>49</v>
          </cell>
          <cell r="G58">
            <v>0</v>
          </cell>
        </row>
        <row r="59">
          <cell r="A59">
            <v>50</v>
          </cell>
          <cell r="G59">
            <v>-2344641</v>
          </cell>
        </row>
        <row r="60">
          <cell r="A60">
            <v>51</v>
          </cell>
          <cell r="G60">
            <v>10120489586</v>
          </cell>
        </row>
        <row r="61">
          <cell r="A61">
            <v>52</v>
          </cell>
          <cell r="G61">
            <v>245141743</v>
          </cell>
        </row>
        <row r="62">
          <cell r="A62">
            <v>53</v>
          </cell>
          <cell r="G62">
            <v>1902645775</v>
          </cell>
        </row>
        <row r="63">
          <cell r="A63">
            <v>54</v>
          </cell>
          <cell r="G63">
            <v>6618394408</v>
          </cell>
        </row>
        <row r="64">
          <cell r="A64">
            <v>55</v>
          </cell>
          <cell r="G64">
            <v>8000</v>
          </cell>
        </row>
        <row r="65">
          <cell r="A65">
            <v>56</v>
          </cell>
          <cell r="G65">
            <v>-4916</v>
          </cell>
        </row>
        <row r="66">
          <cell r="A66">
            <v>57</v>
          </cell>
          <cell r="G66">
            <v>3213361756</v>
          </cell>
        </row>
        <row r="67">
          <cell r="A67">
            <v>57</v>
          </cell>
          <cell r="G67">
            <v>0</v>
          </cell>
        </row>
        <row r="68">
          <cell r="A68">
            <v>58</v>
          </cell>
          <cell r="G68">
            <v>63264293</v>
          </cell>
        </row>
        <row r="69">
          <cell r="A69">
            <v>59</v>
          </cell>
          <cell r="G69">
            <v>493593762</v>
          </cell>
        </row>
        <row r="70">
          <cell r="A70">
            <v>60</v>
          </cell>
          <cell r="G70">
            <v>2452797368</v>
          </cell>
        </row>
        <row r="71">
          <cell r="A71">
            <v>61</v>
          </cell>
          <cell r="G71">
            <v>7369470</v>
          </cell>
        </row>
        <row r="72">
          <cell r="A72">
            <v>62</v>
          </cell>
          <cell r="G72">
            <v>5043326932</v>
          </cell>
        </row>
        <row r="73">
          <cell r="A73">
            <v>63</v>
          </cell>
          <cell r="G73">
            <v>4404002353</v>
          </cell>
        </row>
        <row r="74">
          <cell r="A74">
            <v>64</v>
          </cell>
          <cell r="G74">
            <v>-37523682</v>
          </cell>
        </row>
        <row r="75">
          <cell r="A75">
            <v>65</v>
          </cell>
          <cell r="G75">
            <v>5100206</v>
          </cell>
        </row>
        <row r="76">
          <cell r="A76">
            <v>66</v>
          </cell>
          <cell r="G76">
            <v>1335338</v>
          </cell>
        </row>
        <row r="77">
          <cell r="A77">
            <v>67</v>
          </cell>
          <cell r="G77">
            <v>3517833868</v>
          </cell>
        </row>
        <row r="78">
          <cell r="A78">
            <v>68</v>
          </cell>
          <cell r="G78">
            <v>2540382490</v>
          </cell>
        </row>
        <row r="79">
          <cell r="A79">
            <v>69</v>
          </cell>
          <cell r="G79">
            <v>100748273</v>
          </cell>
        </row>
        <row r="80">
          <cell r="A80">
            <v>70</v>
          </cell>
          <cell r="G80">
            <v>529986255</v>
          </cell>
        </row>
        <row r="81">
          <cell r="A81">
            <v>71</v>
          </cell>
          <cell r="G81">
            <v>867534968</v>
          </cell>
        </row>
        <row r="82">
          <cell r="A82">
            <v>72</v>
          </cell>
          <cell r="G82">
            <v>-8500000</v>
          </cell>
        </row>
        <row r="83">
          <cell r="A83">
            <v>73</v>
          </cell>
          <cell r="G83">
            <v>40894878</v>
          </cell>
        </row>
        <row r="84">
          <cell r="A84">
            <v>73</v>
          </cell>
          <cell r="G84">
            <v>2192000</v>
          </cell>
        </row>
        <row r="85">
          <cell r="A85">
            <v>73</v>
          </cell>
          <cell r="G85">
            <v>68980000</v>
          </cell>
        </row>
        <row r="86">
          <cell r="A86">
            <v>73</v>
          </cell>
          <cell r="G86">
            <v>2381000</v>
          </cell>
        </row>
        <row r="87">
          <cell r="A87">
            <v>73</v>
          </cell>
          <cell r="G87">
            <v>-9519148</v>
          </cell>
        </row>
        <row r="88">
          <cell r="A88">
            <v>73</v>
          </cell>
          <cell r="G88">
            <v>4603770</v>
          </cell>
        </row>
        <row r="89">
          <cell r="A89">
            <v>73</v>
          </cell>
          <cell r="G89">
            <v>-898254937</v>
          </cell>
        </row>
        <row r="90">
          <cell r="A90">
            <v>73</v>
          </cell>
          <cell r="G90">
            <v>54146378</v>
          </cell>
        </row>
        <row r="91">
          <cell r="A91">
            <v>74</v>
          </cell>
          <cell r="G91">
            <v>109523146</v>
          </cell>
        </row>
        <row r="92">
          <cell r="A92">
            <v>75</v>
          </cell>
          <cell r="G92">
            <v>103819731</v>
          </cell>
        </row>
        <row r="93">
          <cell r="A93">
            <v>76</v>
          </cell>
          <cell r="G93">
            <v>27023268</v>
          </cell>
        </row>
        <row r="94">
          <cell r="A94">
            <v>77</v>
          </cell>
          <cell r="G94">
            <v>21037847338</v>
          </cell>
        </row>
        <row r="95">
          <cell r="A95">
            <v>78</v>
          </cell>
          <cell r="G95">
            <v>97961934</v>
          </cell>
        </row>
        <row r="96">
          <cell r="A96">
            <v>79</v>
          </cell>
          <cell r="G96">
            <v>78137180</v>
          </cell>
        </row>
        <row r="97">
          <cell r="A97">
            <v>80</v>
          </cell>
          <cell r="G97">
            <v>350296850</v>
          </cell>
        </row>
        <row r="98">
          <cell r="A98">
            <v>81</v>
          </cell>
          <cell r="G98">
            <v>1589130</v>
          </cell>
        </row>
        <row r="99">
          <cell r="A99">
            <v>82</v>
          </cell>
          <cell r="G99">
            <v>60258717</v>
          </cell>
        </row>
        <row r="100">
          <cell r="A100">
            <v>83</v>
          </cell>
          <cell r="G100">
            <v>46658727</v>
          </cell>
        </row>
        <row r="101">
          <cell r="A101">
            <v>84</v>
          </cell>
          <cell r="G101">
            <v>294531814</v>
          </cell>
        </row>
        <row r="102">
          <cell r="A102">
            <v>85</v>
          </cell>
          <cell r="G102">
            <v>506435713</v>
          </cell>
        </row>
        <row r="103">
          <cell r="A103">
            <v>85</v>
          </cell>
          <cell r="G103">
            <v>-37160054</v>
          </cell>
        </row>
        <row r="104">
          <cell r="A104">
            <v>86</v>
          </cell>
          <cell r="G104">
            <v>58461018</v>
          </cell>
        </row>
        <row r="105">
          <cell r="A105">
            <v>87</v>
          </cell>
          <cell r="G105">
            <v>104684673</v>
          </cell>
        </row>
        <row r="106">
          <cell r="A106">
            <v>88</v>
          </cell>
          <cell r="G106">
            <v>507150</v>
          </cell>
        </row>
        <row r="107">
          <cell r="A107">
            <v>89</v>
          </cell>
          <cell r="G107">
            <v>0</v>
          </cell>
        </row>
        <row r="108">
          <cell r="A108">
            <v>90</v>
          </cell>
          <cell r="G108">
            <v>50666950</v>
          </cell>
        </row>
        <row r="109">
          <cell r="A109">
            <v>91</v>
          </cell>
          <cell r="G109">
            <v>91241</v>
          </cell>
        </row>
        <row r="110">
          <cell r="A110">
            <v>92</v>
          </cell>
          <cell r="G110">
            <v>271189</v>
          </cell>
        </row>
        <row r="111">
          <cell r="A111">
            <v>93</v>
          </cell>
          <cell r="G111">
            <v>0</v>
          </cell>
        </row>
        <row r="112">
          <cell r="A112">
            <v>94</v>
          </cell>
          <cell r="G112">
            <v>264690108</v>
          </cell>
        </row>
        <row r="113">
          <cell r="A113">
            <v>95</v>
          </cell>
          <cell r="G113">
            <v>1153329104</v>
          </cell>
        </row>
        <row r="114">
          <cell r="A114">
            <v>96</v>
          </cell>
          <cell r="G114">
            <v>102713491</v>
          </cell>
        </row>
        <row r="115">
          <cell r="A115">
            <v>97</v>
          </cell>
          <cell r="G115">
            <v>6190997</v>
          </cell>
        </row>
        <row r="116">
          <cell r="A116">
            <v>98</v>
          </cell>
          <cell r="G116">
            <v>-35950000</v>
          </cell>
        </row>
        <row r="117">
          <cell r="A117">
            <v>99</v>
          </cell>
          <cell r="G117">
            <v>101641541</v>
          </cell>
        </row>
        <row r="118">
          <cell r="A118">
            <v>100</v>
          </cell>
          <cell r="G118">
            <v>708376</v>
          </cell>
        </row>
        <row r="119">
          <cell r="A119">
            <v>101</v>
          </cell>
          <cell r="G119">
            <v>0</v>
          </cell>
        </row>
        <row r="120">
          <cell r="A120">
            <v>101</v>
          </cell>
          <cell r="G120">
            <v>0</v>
          </cell>
        </row>
        <row r="121">
          <cell r="A121">
            <v>101</v>
          </cell>
          <cell r="G121">
            <v>10142000</v>
          </cell>
        </row>
        <row r="122">
          <cell r="A122">
            <v>102</v>
          </cell>
          <cell r="G122">
            <v>2225942807</v>
          </cell>
        </row>
        <row r="123">
          <cell r="A123">
            <v>103</v>
          </cell>
          <cell r="G123">
            <v>140797835</v>
          </cell>
        </row>
        <row r="124">
          <cell r="A124">
            <v>104</v>
          </cell>
          <cell r="G124">
            <v>425252</v>
          </cell>
        </row>
        <row r="125">
          <cell r="A125">
            <v>105</v>
          </cell>
          <cell r="G125">
            <v>20747328</v>
          </cell>
        </row>
        <row r="126">
          <cell r="A126">
            <v>106</v>
          </cell>
          <cell r="G126">
            <v>619696914</v>
          </cell>
        </row>
        <row r="127">
          <cell r="A127">
            <v>107</v>
          </cell>
          <cell r="G127">
            <v>0</v>
          </cell>
        </row>
        <row r="128">
          <cell r="A128">
            <v>108</v>
          </cell>
          <cell r="G128">
            <v>0</v>
          </cell>
        </row>
        <row r="129">
          <cell r="A129">
            <v>108</v>
          </cell>
          <cell r="G129">
            <v>3121836101</v>
          </cell>
        </row>
        <row r="130">
          <cell r="A130">
            <v>108</v>
          </cell>
          <cell r="G130">
            <v>-1998250</v>
          </cell>
        </row>
        <row r="131">
          <cell r="A131">
            <v>109</v>
          </cell>
          <cell r="G131">
            <v>368113888</v>
          </cell>
        </row>
        <row r="132">
          <cell r="A132">
            <v>110</v>
          </cell>
          <cell r="G132">
            <v>587777</v>
          </cell>
        </row>
        <row r="133">
          <cell r="A133">
            <v>110</v>
          </cell>
          <cell r="G133">
            <v>-300</v>
          </cell>
        </row>
        <row r="134">
          <cell r="A134">
            <v>110</v>
          </cell>
          <cell r="G134">
            <v>488443</v>
          </cell>
        </row>
        <row r="135">
          <cell r="A135">
            <v>111</v>
          </cell>
          <cell r="G135">
            <v>0</v>
          </cell>
        </row>
        <row r="136">
          <cell r="A136">
            <v>112</v>
          </cell>
          <cell r="G136">
            <v>17071300</v>
          </cell>
        </row>
        <row r="137">
          <cell r="A137">
            <v>113</v>
          </cell>
          <cell r="G137">
            <v>60258717</v>
          </cell>
        </row>
        <row r="138">
          <cell r="A138">
            <v>114</v>
          </cell>
          <cell r="G138">
            <v>6212000</v>
          </cell>
        </row>
        <row r="139">
          <cell r="A139">
            <v>115</v>
          </cell>
          <cell r="G139">
            <v>1313500181</v>
          </cell>
        </row>
        <row r="140">
          <cell r="A140">
            <v>116</v>
          </cell>
          <cell r="G140">
            <v>37498123</v>
          </cell>
        </row>
        <row r="141">
          <cell r="A141">
            <v>117</v>
          </cell>
          <cell r="G141">
            <v>-18807995</v>
          </cell>
        </row>
        <row r="142">
          <cell r="A142">
            <v>118</v>
          </cell>
          <cell r="G142">
            <v>-126594</v>
          </cell>
        </row>
        <row r="143">
          <cell r="A143">
            <v>119</v>
          </cell>
          <cell r="G143">
            <v>591872</v>
          </cell>
        </row>
        <row r="144">
          <cell r="A144">
            <v>120</v>
          </cell>
          <cell r="G144">
            <v>94725306</v>
          </cell>
        </row>
        <row r="145">
          <cell r="A145">
            <v>121</v>
          </cell>
          <cell r="G145">
            <v>375371452</v>
          </cell>
        </row>
        <row r="146">
          <cell r="A146">
            <v>122</v>
          </cell>
          <cell r="G146">
            <v>4018248</v>
          </cell>
        </row>
        <row r="147">
          <cell r="A147">
            <v>123</v>
          </cell>
          <cell r="G147">
            <v>1125995641</v>
          </cell>
        </row>
        <row r="148">
          <cell r="A148">
            <v>124</v>
          </cell>
          <cell r="G148">
            <v>484163877</v>
          </cell>
        </row>
        <row r="149">
          <cell r="A149">
            <v>125</v>
          </cell>
          <cell r="G149">
            <v>0</v>
          </cell>
        </row>
        <row r="150">
          <cell r="A150">
            <v>126</v>
          </cell>
          <cell r="G150">
            <v>0</v>
          </cell>
        </row>
        <row r="151">
          <cell r="A151">
            <v>127</v>
          </cell>
          <cell r="G151">
            <v>16903484</v>
          </cell>
        </row>
        <row r="152">
          <cell r="A152">
            <v>128</v>
          </cell>
          <cell r="G152">
            <v>2909750</v>
          </cell>
        </row>
        <row r="153">
          <cell r="A153">
            <v>129</v>
          </cell>
          <cell r="G153">
            <v>5270760</v>
          </cell>
        </row>
        <row r="154">
          <cell r="A154">
            <v>130</v>
          </cell>
          <cell r="G154">
            <v>23293944</v>
          </cell>
        </row>
        <row r="155">
          <cell r="A155">
            <v>131</v>
          </cell>
          <cell r="G155">
            <v>111741667</v>
          </cell>
        </row>
        <row r="156">
          <cell r="A156">
            <v>132</v>
          </cell>
          <cell r="G156">
            <v>36028156</v>
          </cell>
        </row>
        <row r="157">
          <cell r="A157">
            <v>133</v>
          </cell>
          <cell r="G157">
            <v>17974136</v>
          </cell>
        </row>
        <row r="158">
          <cell r="A158">
            <v>134</v>
          </cell>
          <cell r="G158">
            <v>-8069226</v>
          </cell>
        </row>
        <row r="159">
          <cell r="A159">
            <v>135</v>
          </cell>
          <cell r="G159">
            <v>-449550</v>
          </cell>
        </row>
        <row r="160">
          <cell r="A160">
            <v>136</v>
          </cell>
          <cell r="G160">
            <v>0</v>
          </cell>
        </row>
        <row r="161">
          <cell r="A161">
            <v>137</v>
          </cell>
          <cell r="G161">
            <v>18075850</v>
          </cell>
        </row>
        <row r="162">
          <cell r="A162">
            <v>138</v>
          </cell>
          <cell r="G162">
            <v>86825602</v>
          </cell>
        </row>
        <row r="163">
          <cell r="A163">
            <v>139</v>
          </cell>
          <cell r="G163">
            <v>55144882</v>
          </cell>
        </row>
        <row r="164">
          <cell r="A164">
            <v>140</v>
          </cell>
          <cell r="G164">
            <v>189000</v>
          </cell>
        </row>
        <row r="165">
          <cell r="A165">
            <v>141</v>
          </cell>
          <cell r="G165">
            <v>149310686</v>
          </cell>
        </row>
        <row r="166">
          <cell r="A166">
            <v>142</v>
          </cell>
          <cell r="G166">
            <v>698989376</v>
          </cell>
        </row>
        <row r="167">
          <cell r="A167">
            <v>143</v>
          </cell>
          <cell r="G167">
            <v>-306479385</v>
          </cell>
        </row>
        <row r="168">
          <cell r="A168">
            <v>143</v>
          </cell>
          <cell r="G168">
            <v>-344301979</v>
          </cell>
        </row>
        <row r="169">
          <cell r="A169">
            <v>143</v>
          </cell>
          <cell r="G169">
            <v>3266000</v>
          </cell>
        </row>
        <row r="170">
          <cell r="A170">
            <v>143</v>
          </cell>
          <cell r="G170">
            <v>1579000</v>
          </cell>
        </row>
        <row r="171">
          <cell r="A171">
            <v>143</v>
          </cell>
          <cell r="G171">
            <v>133042326</v>
          </cell>
        </row>
        <row r="172">
          <cell r="A172">
            <v>143</v>
          </cell>
          <cell r="G172">
            <v>1469000</v>
          </cell>
        </row>
        <row r="173">
          <cell r="A173">
            <v>143</v>
          </cell>
          <cell r="G173">
            <v>-1658000</v>
          </cell>
        </row>
        <row r="174">
          <cell r="A174">
            <v>143</v>
          </cell>
          <cell r="G174">
            <v>-5943000</v>
          </cell>
        </row>
        <row r="175">
          <cell r="A175">
            <v>143</v>
          </cell>
          <cell r="G175">
            <v>-1469000</v>
          </cell>
        </row>
        <row r="176">
          <cell r="A176">
            <v>143</v>
          </cell>
          <cell r="G176">
            <v>631000</v>
          </cell>
        </row>
        <row r="177">
          <cell r="A177">
            <v>143</v>
          </cell>
          <cell r="G177">
            <v>880000</v>
          </cell>
        </row>
        <row r="178">
          <cell r="A178">
            <v>143</v>
          </cell>
          <cell r="G178">
            <v>1734000</v>
          </cell>
        </row>
        <row r="179">
          <cell r="A179">
            <v>143</v>
          </cell>
          <cell r="G179">
            <v>1660000</v>
          </cell>
        </row>
        <row r="180">
          <cell r="A180">
            <v>143</v>
          </cell>
          <cell r="G180">
            <v>8713741</v>
          </cell>
        </row>
        <row r="181">
          <cell r="A181">
            <v>144</v>
          </cell>
          <cell r="G181">
            <v>8768320</v>
          </cell>
        </row>
        <row r="182">
          <cell r="A182">
            <v>145</v>
          </cell>
          <cell r="G182">
            <v>0</v>
          </cell>
        </row>
        <row r="183">
          <cell r="A183">
            <v>146</v>
          </cell>
          <cell r="G183">
            <v>295685962</v>
          </cell>
        </row>
        <row r="184">
          <cell r="A184">
            <v>147</v>
          </cell>
          <cell r="G184">
            <v>24852173</v>
          </cell>
        </row>
        <row r="185">
          <cell r="A185">
            <v>148</v>
          </cell>
          <cell r="G185">
            <v>42256581</v>
          </cell>
        </row>
        <row r="186">
          <cell r="A186">
            <v>149</v>
          </cell>
          <cell r="G186">
            <v>65134192</v>
          </cell>
        </row>
        <row r="187">
          <cell r="A187">
            <v>150</v>
          </cell>
          <cell r="G187">
            <v>-7602118</v>
          </cell>
        </row>
        <row r="188">
          <cell r="A188">
            <v>150</v>
          </cell>
          <cell r="G188">
            <v>2237000</v>
          </cell>
        </row>
        <row r="189">
          <cell r="A189">
            <v>150</v>
          </cell>
          <cell r="G189">
            <v>4000</v>
          </cell>
        </row>
        <row r="190">
          <cell r="A190">
            <v>150</v>
          </cell>
          <cell r="G190">
            <v>-1802000</v>
          </cell>
        </row>
        <row r="191">
          <cell r="A191">
            <v>151</v>
          </cell>
          <cell r="G191">
            <v>275</v>
          </cell>
        </row>
        <row r="192">
          <cell r="A192">
            <v>152</v>
          </cell>
          <cell r="G192">
            <v>36</v>
          </cell>
        </row>
        <row r="193">
          <cell r="A193">
            <v>152</v>
          </cell>
          <cell r="G193">
            <v>72344595</v>
          </cell>
        </row>
        <row r="194">
          <cell r="A194">
            <v>152</v>
          </cell>
          <cell r="G194">
            <v>2970001</v>
          </cell>
        </row>
        <row r="195">
          <cell r="A195">
            <v>153</v>
          </cell>
          <cell r="G195">
            <v>894033528</v>
          </cell>
        </row>
        <row r="196">
          <cell r="A196">
            <v>154</v>
          </cell>
          <cell r="G196">
            <v>419811427</v>
          </cell>
        </row>
        <row r="197">
          <cell r="A197">
            <v>155</v>
          </cell>
          <cell r="G197">
            <v>-3565</v>
          </cell>
        </row>
        <row r="198">
          <cell r="A198">
            <v>156</v>
          </cell>
          <cell r="G198">
            <v>61471126</v>
          </cell>
        </row>
        <row r="199">
          <cell r="A199">
            <v>157</v>
          </cell>
          <cell r="G199">
            <v>394229264</v>
          </cell>
        </row>
        <row r="200">
          <cell r="A200">
            <v>158</v>
          </cell>
          <cell r="G200">
            <v>0</v>
          </cell>
        </row>
        <row r="201">
          <cell r="A201">
            <v>159</v>
          </cell>
          <cell r="G201">
            <v>37498123</v>
          </cell>
        </row>
        <row r="202">
          <cell r="A202">
            <v>160</v>
          </cell>
          <cell r="G202">
            <v>3121836101</v>
          </cell>
        </row>
        <row r="203">
          <cell r="A203">
            <v>161</v>
          </cell>
          <cell r="G203">
            <v>0</v>
          </cell>
        </row>
        <row r="204">
          <cell r="A204">
            <v>162</v>
          </cell>
          <cell r="G204">
            <v>6146048</v>
          </cell>
        </row>
        <row r="205">
          <cell r="A205">
            <v>162</v>
          </cell>
          <cell r="G205">
            <v>48147</v>
          </cell>
        </row>
        <row r="206">
          <cell r="A206">
            <v>162</v>
          </cell>
          <cell r="G206">
            <v>2043000</v>
          </cell>
        </row>
        <row r="207">
          <cell r="A207">
            <v>163</v>
          </cell>
          <cell r="G207">
            <v>0</v>
          </cell>
        </row>
        <row r="208">
          <cell r="A208">
            <v>164</v>
          </cell>
          <cell r="G208">
            <v>248280014</v>
          </cell>
        </row>
        <row r="209">
          <cell r="A209">
            <v>165</v>
          </cell>
          <cell r="G209">
            <v>3090000</v>
          </cell>
        </row>
        <row r="210">
          <cell r="A210">
            <v>166</v>
          </cell>
          <cell r="G210">
            <v>21198695</v>
          </cell>
        </row>
        <row r="211">
          <cell r="A211">
            <v>167</v>
          </cell>
          <cell r="G211">
            <v>10767497826</v>
          </cell>
        </row>
        <row r="212">
          <cell r="A212">
            <v>168</v>
          </cell>
          <cell r="G212">
            <v>61914</v>
          </cell>
        </row>
        <row r="213">
          <cell r="A213">
            <v>169</v>
          </cell>
          <cell r="G213">
            <v>165067440</v>
          </cell>
        </row>
        <row r="214">
          <cell r="A214">
            <v>170</v>
          </cell>
          <cell r="G214">
            <v>459721</v>
          </cell>
        </row>
        <row r="215">
          <cell r="A215">
            <v>171</v>
          </cell>
          <cell r="G215">
            <v>2850751</v>
          </cell>
        </row>
        <row r="216">
          <cell r="A216">
            <v>172</v>
          </cell>
          <cell r="G216">
            <v>-263998307</v>
          </cell>
        </row>
        <row r="217">
          <cell r="A217">
            <v>173</v>
          </cell>
          <cell r="G217">
            <v>958244708</v>
          </cell>
        </row>
        <row r="218">
          <cell r="A218">
            <v>174</v>
          </cell>
          <cell r="G218">
            <v>104684673</v>
          </cell>
        </row>
        <row r="219">
          <cell r="A219">
            <v>175</v>
          </cell>
          <cell r="G219">
            <v>55144882</v>
          </cell>
        </row>
        <row r="220">
          <cell r="A220">
            <v>176</v>
          </cell>
          <cell r="G220">
            <v>997791204</v>
          </cell>
        </row>
        <row r="221">
          <cell r="A221">
            <v>176</v>
          </cell>
          <cell r="G221">
            <v>9520000</v>
          </cell>
        </row>
        <row r="222">
          <cell r="A222">
            <v>176</v>
          </cell>
          <cell r="G222">
            <v>-9520697</v>
          </cell>
        </row>
        <row r="223">
          <cell r="A223">
            <v>176</v>
          </cell>
          <cell r="G223">
            <v>-5857000</v>
          </cell>
        </row>
        <row r="224">
          <cell r="A224">
            <v>176</v>
          </cell>
          <cell r="G224">
            <v>6819000</v>
          </cell>
        </row>
        <row r="225">
          <cell r="A225">
            <v>176</v>
          </cell>
          <cell r="G225">
            <v>11469000</v>
          </cell>
        </row>
        <row r="226">
          <cell r="A226">
            <v>176</v>
          </cell>
          <cell r="G226">
            <v>-70826</v>
          </cell>
        </row>
        <row r="227">
          <cell r="A227">
            <v>177</v>
          </cell>
          <cell r="G227">
            <v>401459097</v>
          </cell>
        </row>
        <row r="228">
          <cell r="A228">
            <v>178</v>
          </cell>
          <cell r="G228">
            <v>114980822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م تائید صورتهای مالی 1"/>
      <sheetName val="ترازنامه"/>
      <sheetName val="ظرفیت نگهداری"/>
      <sheetName val="سودوزيان"/>
      <sheetName val="گردش حساب سود انباشته"/>
      <sheetName val="جریان وجوه نقد"/>
      <sheetName val="سودوزيان تجدید ارائه"/>
      <sheetName val="گردش حساب سود انباشته تجدید ارا"/>
      <sheetName val="یادداشت 3و4و5"/>
      <sheetName val="یادداشت1-5تا 4-5"/>
      <sheetName val="یادداشت 6 تا6-2"/>
      <sheetName val="یادداشت 7 تا 1-9"/>
      <sheetName val="یادداشت 10 تا 4-10"/>
      <sheetName val="یادداشت 11 الی 1-12"/>
      <sheetName val="یادداشت 13 تا 2-13"/>
      <sheetName val="یادداشت 14"/>
      <sheetName val="یادداشت 15"/>
      <sheetName val="یادداشت 16 و 17"/>
      <sheetName val="یادداشت 1-17"/>
      <sheetName val="یادداشت 2-17 و 3-17"/>
      <sheetName val="یادداشت 18"/>
      <sheetName val="یادداشت 2-18 و 19"/>
      <sheetName val="یادداشت 20 و 21"/>
      <sheetName val="یادداشت 22و23و24و25"/>
      <sheetName val="یادداشت 26"/>
      <sheetName val="یادداشت 27"/>
      <sheetName val="یادداشت 28"/>
      <sheetName val="یادداشت 29"/>
      <sheetName val="یادداشت30"/>
      <sheetName val="یادداشت 31 و 32"/>
      <sheetName val="یادداشت 33 و 34"/>
      <sheetName val="37"/>
      <sheetName val="یادداشت 35 و 36و 37"/>
      <sheetName val="یادداشت 38و39و40"/>
      <sheetName val="یادداشت   41"/>
      <sheetName val="یادداشت 2-41"/>
      <sheetName val="یادداشت  42"/>
      <sheetName val="یادداشت 43"/>
      <sheetName val="یادداشت  44"/>
      <sheetName val="پیوست"/>
      <sheetName val="یادداشت 44"/>
      <sheetName val="منابع سرمایه گذاری جدید"/>
      <sheetName val="ذخيره حق بيمه "/>
      <sheetName val="ذخیره خسارت معوق"/>
      <sheetName val="محاسبه ذخيره حق بيمه برگشتي"/>
      <sheetName val=" ذخيره ريسكهاي منقضي نشده"/>
      <sheetName val="ذخيره فني تكميلي و حوادث طبيعي"/>
      <sheetName val="ذخيره حق بيمه کوتاه مدت"/>
      <sheetName val=" ذخيره ريسكهاي منقضي نشده کوتاه"/>
      <sheetName val="آثار بیمه نامه های کوتاه مدت"/>
      <sheetName val="افزایش کاهش ذخایر بدون کوتاه"/>
      <sheetName val="افزایش کاهش ذخایربا اعمالکوتاه "/>
      <sheetName val="ضمیمه یاداشت سود ناخالص بیمه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-1770983</v>
          </cell>
          <cell r="I6">
            <v>84772</v>
          </cell>
        </row>
        <row r="7">
          <cell r="C7">
            <v>-562862</v>
          </cell>
          <cell r="I7">
            <v>-15965</v>
          </cell>
        </row>
        <row r="8">
          <cell r="C8">
            <v>-1118805</v>
          </cell>
          <cell r="I8">
            <v>-38958</v>
          </cell>
        </row>
        <row r="9">
          <cell r="C9">
            <v>-216563</v>
          </cell>
          <cell r="I9">
            <v>-11871</v>
          </cell>
        </row>
        <row r="10">
          <cell r="C10">
            <v>-3616</v>
          </cell>
          <cell r="I10">
            <v>7576</v>
          </cell>
        </row>
        <row r="11">
          <cell r="C11">
            <v>-80777</v>
          </cell>
          <cell r="I11">
            <v>10232</v>
          </cell>
        </row>
        <row r="12">
          <cell r="C12">
            <v>-73021</v>
          </cell>
          <cell r="I12">
            <v>2009</v>
          </cell>
        </row>
        <row r="13">
          <cell r="C13">
            <v>-64883</v>
          </cell>
          <cell r="I13">
            <v>8374</v>
          </cell>
        </row>
        <row r="14">
          <cell r="C14">
            <v>-68980</v>
          </cell>
          <cell r="I14">
            <v>-125872</v>
          </cell>
        </row>
        <row r="15">
          <cell r="C15">
            <v>-7626</v>
          </cell>
          <cell r="I15">
            <v>166</v>
          </cell>
        </row>
        <row r="16">
          <cell r="C16">
            <v>-40457</v>
          </cell>
          <cell r="I16">
            <v>71938</v>
          </cell>
        </row>
        <row r="17">
          <cell r="C17">
            <v>210</v>
          </cell>
          <cell r="I17">
            <v>-17733</v>
          </cell>
        </row>
        <row r="18">
          <cell r="C18">
            <v>-18443</v>
          </cell>
          <cell r="I18">
            <v>6228</v>
          </cell>
        </row>
        <row r="19">
          <cell r="C19">
            <v>-185</v>
          </cell>
          <cell r="I19">
            <v>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5875">
          <a:gradFill>
            <a:gsLst>
              <a:gs pos="0">
                <a:schemeClr val="tx1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topLeftCell="A4" zoomScaleNormal="100" zoomScaleSheetLayoutView="98" workbookViewId="0">
      <selection activeCell="L11" sqref="L11:N11"/>
    </sheetView>
  </sheetViews>
  <sheetFormatPr defaultRowHeight="22.5"/>
  <cols>
    <col min="1" max="1" width="6.28515625" style="1" customWidth="1"/>
    <col min="2" max="7" width="10.28515625" style="1" customWidth="1"/>
    <col min="8" max="8" width="6.85546875" style="1" customWidth="1"/>
  </cols>
  <sheetData>
    <row r="1" spans="1:8" ht="23.25" thickBot="1"/>
    <row r="2" spans="1:8" ht="23.25" thickTop="1">
      <c r="A2" s="2"/>
      <c r="B2" s="3"/>
      <c r="C2" s="3"/>
      <c r="D2" s="3"/>
      <c r="E2" s="3"/>
      <c r="F2" s="3"/>
      <c r="G2" s="3"/>
      <c r="H2" s="4"/>
    </row>
    <row r="3" spans="1:8" ht="23.25" thickBot="1">
      <c r="A3" s="5"/>
      <c r="B3" s="6"/>
      <c r="C3" s="6"/>
      <c r="D3" s="6"/>
      <c r="E3" s="6"/>
      <c r="F3" s="6"/>
      <c r="G3" s="6"/>
      <c r="H3" s="7"/>
    </row>
    <row r="4" spans="1:8" ht="23.25" thickTop="1">
      <c r="A4" s="5"/>
      <c r="B4" s="8"/>
      <c r="C4" s="9"/>
      <c r="D4" s="9"/>
      <c r="E4" s="9"/>
      <c r="F4" s="9"/>
      <c r="G4" s="10"/>
      <c r="H4" s="7"/>
    </row>
    <row r="5" spans="1:8">
      <c r="A5" s="5"/>
      <c r="B5" s="11"/>
      <c r="C5" s="6"/>
      <c r="D5" s="6"/>
      <c r="E5" s="6"/>
      <c r="F5" s="6"/>
      <c r="G5" s="12"/>
      <c r="H5" s="7"/>
    </row>
    <row r="6" spans="1:8">
      <c r="A6" s="5"/>
      <c r="B6" s="11"/>
      <c r="C6" s="6"/>
      <c r="D6" s="6"/>
      <c r="E6" s="6"/>
      <c r="F6" s="6"/>
      <c r="G6" s="12"/>
      <c r="H6" s="7"/>
    </row>
    <row r="7" spans="1:8">
      <c r="A7" s="5"/>
      <c r="B7" s="11"/>
      <c r="C7" s="6"/>
      <c r="D7" s="6"/>
      <c r="E7" s="6"/>
      <c r="F7" s="6"/>
      <c r="G7" s="12"/>
      <c r="H7" s="7"/>
    </row>
    <row r="8" spans="1:8">
      <c r="A8" s="5"/>
      <c r="B8" s="11"/>
      <c r="C8" s="6"/>
      <c r="D8" s="6"/>
      <c r="E8" s="6"/>
      <c r="F8" s="6"/>
      <c r="G8" s="12"/>
      <c r="H8" s="7"/>
    </row>
    <row r="9" spans="1:8">
      <c r="A9" s="5"/>
      <c r="B9" s="11"/>
      <c r="C9" s="6"/>
      <c r="D9" s="6"/>
      <c r="E9" s="6"/>
      <c r="F9" s="6"/>
      <c r="G9" s="12"/>
      <c r="H9" s="7"/>
    </row>
    <row r="10" spans="1:8">
      <c r="A10" s="5"/>
      <c r="B10" s="11"/>
      <c r="C10" s="6"/>
      <c r="D10" s="6"/>
      <c r="E10" s="6"/>
      <c r="F10" s="6"/>
      <c r="G10" s="12"/>
      <c r="H10" s="7"/>
    </row>
    <row r="11" spans="1:8" ht="40.5">
      <c r="A11" s="5"/>
      <c r="B11" s="13"/>
      <c r="C11" s="14"/>
      <c r="D11" s="14"/>
      <c r="E11" s="14"/>
      <c r="F11" s="14"/>
      <c r="G11" s="15"/>
      <c r="H11" s="7"/>
    </row>
    <row r="12" spans="1:8" ht="14.25" customHeight="1">
      <c r="A12" s="5"/>
      <c r="B12" s="11"/>
      <c r="C12" s="6"/>
      <c r="D12" s="6"/>
      <c r="E12" s="6"/>
      <c r="F12" s="6"/>
      <c r="G12" s="12"/>
      <c r="H12" s="7"/>
    </row>
    <row r="13" spans="1:8" ht="40.5" customHeight="1">
      <c r="A13" s="5"/>
      <c r="B13" s="137" t="s">
        <v>47</v>
      </c>
      <c r="C13" s="138"/>
      <c r="D13" s="138"/>
      <c r="E13" s="138"/>
      <c r="F13" s="138"/>
      <c r="G13" s="139"/>
      <c r="H13" s="7"/>
    </row>
    <row r="14" spans="1:8" ht="31.5">
      <c r="A14" s="5"/>
      <c r="B14" s="137" t="s">
        <v>68</v>
      </c>
      <c r="C14" s="138"/>
      <c r="D14" s="138"/>
      <c r="E14" s="138"/>
      <c r="F14" s="138"/>
      <c r="G14" s="139"/>
      <c r="H14" s="7"/>
    </row>
    <row r="15" spans="1:8" ht="31.5">
      <c r="A15" s="5"/>
      <c r="B15" s="137" t="s">
        <v>56</v>
      </c>
      <c r="C15" s="138"/>
      <c r="D15" s="138"/>
      <c r="E15" s="138"/>
      <c r="F15" s="138"/>
      <c r="G15" s="139"/>
      <c r="H15" s="7"/>
    </row>
    <row r="16" spans="1:8" ht="25.5">
      <c r="A16" s="5"/>
      <c r="B16" s="11"/>
      <c r="C16" s="136"/>
      <c r="D16" s="136"/>
      <c r="E16" s="136"/>
      <c r="F16" s="136"/>
      <c r="G16" s="12"/>
      <c r="H16" s="7"/>
    </row>
    <row r="17" spans="1:8">
      <c r="A17" s="5"/>
      <c r="B17" s="11"/>
      <c r="C17" s="6"/>
      <c r="D17" s="6"/>
      <c r="E17" s="6"/>
      <c r="F17" s="6"/>
      <c r="G17" s="12"/>
      <c r="H17" s="7"/>
    </row>
    <row r="18" spans="1:8">
      <c r="A18" s="5"/>
      <c r="B18" s="11"/>
      <c r="C18" s="6"/>
      <c r="D18" s="6"/>
      <c r="E18" s="6"/>
      <c r="F18" s="6"/>
      <c r="G18" s="12"/>
      <c r="H18" s="7"/>
    </row>
    <row r="19" spans="1:8">
      <c r="A19" s="5"/>
      <c r="B19" s="11"/>
      <c r="C19" s="6"/>
      <c r="D19" s="6"/>
      <c r="E19" s="6"/>
      <c r="F19" s="6"/>
      <c r="G19" s="12"/>
      <c r="H19" s="7"/>
    </row>
    <row r="20" spans="1:8">
      <c r="A20" s="5"/>
      <c r="B20" s="11"/>
      <c r="C20" s="6"/>
      <c r="D20" s="6"/>
      <c r="E20" s="6"/>
      <c r="F20" s="6"/>
      <c r="G20" s="12"/>
      <c r="H20" s="7"/>
    </row>
    <row r="21" spans="1:8">
      <c r="A21" s="5"/>
      <c r="B21" s="11"/>
      <c r="C21" s="6"/>
      <c r="D21" s="6"/>
      <c r="E21" s="6"/>
      <c r="F21" s="6"/>
      <c r="G21" s="12"/>
      <c r="H21" s="7"/>
    </row>
    <row r="22" spans="1:8">
      <c r="A22" s="5"/>
      <c r="B22" s="11"/>
      <c r="C22" s="6"/>
      <c r="D22" s="6"/>
      <c r="E22" s="6"/>
      <c r="F22" s="6"/>
      <c r="G22" s="12"/>
      <c r="H22" s="7"/>
    </row>
    <row r="23" spans="1:8">
      <c r="A23" s="5"/>
      <c r="B23" s="11"/>
      <c r="C23" s="6"/>
      <c r="D23" s="6"/>
      <c r="E23" s="6"/>
      <c r="F23" s="6"/>
      <c r="G23" s="12"/>
      <c r="H23" s="7"/>
    </row>
    <row r="24" spans="1:8" ht="23.25" thickBot="1">
      <c r="A24" s="5"/>
      <c r="B24" s="16"/>
      <c r="C24" s="17"/>
      <c r="D24" s="17"/>
      <c r="E24" s="17"/>
      <c r="F24" s="17"/>
      <c r="G24" s="18"/>
      <c r="H24" s="7"/>
    </row>
    <row r="25" spans="1:8" ht="23.25" thickTop="1">
      <c r="A25" s="5"/>
      <c r="B25" s="6"/>
      <c r="C25" s="6"/>
      <c r="D25" s="6"/>
      <c r="E25" s="6"/>
      <c r="F25" s="6"/>
      <c r="G25" s="6"/>
      <c r="H25" s="7"/>
    </row>
    <row r="26" spans="1:8" ht="23.25" thickBot="1">
      <c r="A26" s="19"/>
      <c r="B26" s="20"/>
      <c r="C26" s="20"/>
      <c r="D26" s="20"/>
      <c r="E26" s="20"/>
      <c r="F26" s="20"/>
      <c r="G26" s="20"/>
      <c r="H26" s="21"/>
    </row>
    <row r="27" spans="1:8" ht="23.25" thickTop="1"/>
  </sheetData>
  <mergeCells count="4">
    <mergeCell ref="C16:F16"/>
    <mergeCell ref="B14:G14"/>
    <mergeCell ref="B13:G13"/>
    <mergeCell ref="B15:G15"/>
  </mergeCells>
  <printOptions horizontalCentered="1"/>
  <pageMargins left="0.59055118110236227" right="0.59055118110236227" top="1.3779527559055118" bottom="0.19685039370078741" header="0.59055118110236227" footer="0"/>
  <pageSetup paperSize="9" fitToWidth="0" fitToHeight="0" orientation="portrait" r:id="rId1"/>
  <rowBreaks count="1" manualBreakCount="1">
    <brk id="2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topLeftCell="A3" workbookViewId="0">
      <selection activeCell="B14" sqref="B14:G14"/>
    </sheetView>
  </sheetViews>
  <sheetFormatPr defaultRowHeight="22.5"/>
  <cols>
    <col min="1" max="1" width="6.28515625" style="1" customWidth="1"/>
    <col min="2" max="7" width="10.28515625" style="1" customWidth="1"/>
    <col min="8" max="8" width="6.85546875" style="1" customWidth="1"/>
  </cols>
  <sheetData>
    <row r="1" spans="1:8" ht="23.25" thickBot="1"/>
    <row r="2" spans="1:8" ht="23.25" thickTop="1">
      <c r="A2" s="2"/>
      <c r="B2" s="3"/>
      <c r="C2" s="3"/>
      <c r="D2" s="3"/>
      <c r="E2" s="3"/>
      <c r="F2" s="3"/>
      <c r="G2" s="3"/>
      <c r="H2" s="4"/>
    </row>
    <row r="3" spans="1:8" ht="23.25" thickBot="1">
      <c r="A3" s="5"/>
      <c r="B3" s="6"/>
      <c r="C3" s="6"/>
      <c r="D3" s="6"/>
      <c r="E3" s="6"/>
      <c r="F3" s="6"/>
      <c r="G3" s="6"/>
      <c r="H3" s="7"/>
    </row>
    <row r="4" spans="1:8" ht="23.25" thickTop="1">
      <c r="A4" s="5"/>
      <c r="B4" s="8"/>
      <c r="C4" s="9"/>
      <c r="D4" s="9"/>
      <c r="E4" s="9"/>
      <c r="F4" s="9"/>
      <c r="G4" s="10"/>
      <c r="H4" s="7"/>
    </row>
    <row r="5" spans="1:8">
      <c r="A5" s="5"/>
      <c r="B5" s="11"/>
      <c r="C5" s="6"/>
      <c r="D5" s="6"/>
      <c r="E5" s="6"/>
      <c r="F5" s="6"/>
      <c r="G5" s="12"/>
      <c r="H5" s="7"/>
    </row>
    <row r="6" spans="1:8">
      <c r="A6" s="5"/>
      <c r="B6" s="11"/>
      <c r="C6" s="6"/>
      <c r="D6" s="6"/>
      <c r="E6" s="6"/>
      <c r="F6" s="6"/>
      <c r="G6" s="12"/>
      <c r="H6" s="7"/>
    </row>
    <row r="7" spans="1:8">
      <c r="A7" s="5"/>
      <c r="B7" s="11"/>
      <c r="C7" s="6"/>
      <c r="D7" s="6"/>
      <c r="E7" s="6"/>
      <c r="F7" s="6"/>
      <c r="G7" s="12"/>
      <c r="H7" s="7"/>
    </row>
    <row r="8" spans="1:8">
      <c r="A8" s="5"/>
      <c r="B8" s="11"/>
      <c r="C8" s="6"/>
      <c r="D8" s="6"/>
      <c r="E8" s="6"/>
      <c r="F8" s="6"/>
      <c r="G8" s="12"/>
      <c r="H8" s="7"/>
    </row>
    <row r="9" spans="1:8">
      <c r="A9" s="5"/>
      <c r="B9" s="11"/>
      <c r="C9" s="6"/>
      <c r="D9" s="6"/>
      <c r="E9" s="6"/>
      <c r="F9" s="6"/>
      <c r="G9" s="12"/>
      <c r="H9" s="7"/>
    </row>
    <row r="10" spans="1:8">
      <c r="A10" s="5"/>
      <c r="B10" s="11"/>
      <c r="C10" s="6"/>
      <c r="D10" s="6"/>
      <c r="E10" s="6"/>
      <c r="F10" s="6"/>
      <c r="G10" s="12"/>
      <c r="H10" s="7"/>
    </row>
    <row r="11" spans="1:8" ht="40.5">
      <c r="A11" s="5"/>
      <c r="B11" s="13"/>
      <c r="C11" s="14"/>
      <c r="D11" s="14"/>
      <c r="E11" s="14"/>
      <c r="F11" s="14"/>
      <c r="G11" s="15"/>
      <c r="H11" s="7"/>
    </row>
    <row r="12" spans="1:8">
      <c r="A12" s="5"/>
      <c r="B12" s="11"/>
      <c r="C12" s="6"/>
      <c r="D12" s="6"/>
      <c r="E12" s="6"/>
      <c r="F12" s="6"/>
      <c r="G12" s="12"/>
      <c r="H12" s="7"/>
    </row>
    <row r="13" spans="1:8" ht="31.5">
      <c r="A13" s="5"/>
      <c r="B13" s="137" t="s">
        <v>47</v>
      </c>
      <c r="C13" s="138"/>
      <c r="D13" s="138"/>
      <c r="E13" s="138"/>
      <c r="F13" s="138"/>
      <c r="G13" s="139"/>
      <c r="H13" s="7"/>
    </row>
    <row r="14" spans="1:8" ht="31.5">
      <c r="A14" s="5"/>
      <c r="B14" s="137" t="s">
        <v>52</v>
      </c>
      <c r="C14" s="138"/>
      <c r="D14" s="138"/>
      <c r="E14" s="138"/>
      <c r="F14" s="138"/>
      <c r="G14" s="139"/>
      <c r="H14" s="7"/>
    </row>
    <row r="15" spans="1:8" ht="31.5">
      <c r="A15" s="5"/>
      <c r="B15" s="137" t="s">
        <v>56</v>
      </c>
      <c r="C15" s="138"/>
      <c r="D15" s="138"/>
      <c r="E15" s="138"/>
      <c r="F15" s="138"/>
      <c r="G15" s="139"/>
      <c r="H15" s="7"/>
    </row>
    <row r="16" spans="1:8" ht="25.5">
      <c r="A16" s="5"/>
      <c r="B16" s="11"/>
      <c r="C16" s="136"/>
      <c r="D16" s="136"/>
      <c r="E16" s="136"/>
      <c r="F16" s="136"/>
      <c r="G16" s="12"/>
      <c r="H16" s="7"/>
    </row>
    <row r="17" spans="1:8">
      <c r="A17" s="5"/>
      <c r="B17" s="11"/>
      <c r="C17" s="6"/>
      <c r="D17" s="6"/>
      <c r="E17" s="6"/>
      <c r="F17" s="6"/>
      <c r="G17" s="12"/>
      <c r="H17" s="7"/>
    </row>
    <row r="18" spans="1:8">
      <c r="A18" s="5"/>
      <c r="B18" s="11"/>
      <c r="C18" s="6"/>
      <c r="D18" s="6"/>
      <c r="E18" s="6"/>
      <c r="F18" s="6"/>
      <c r="G18" s="12"/>
      <c r="H18" s="7"/>
    </row>
    <row r="19" spans="1:8">
      <c r="A19" s="5"/>
      <c r="B19" s="11"/>
      <c r="C19" s="6"/>
      <c r="D19" s="6"/>
      <c r="E19" s="6"/>
      <c r="F19" s="6"/>
      <c r="G19" s="12"/>
      <c r="H19" s="7"/>
    </row>
    <row r="20" spans="1:8">
      <c r="A20" s="5"/>
      <c r="B20" s="11"/>
      <c r="C20" s="6"/>
      <c r="D20" s="6"/>
      <c r="E20" s="6"/>
      <c r="F20" s="6"/>
      <c r="G20" s="12"/>
      <c r="H20" s="7"/>
    </row>
    <row r="21" spans="1:8">
      <c r="A21" s="5"/>
      <c r="B21" s="11"/>
      <c r="C21" s="6"/>
      <c r="D21" s="6"/>
      <c r="E21" s="6"/>
      <c r="F21" s="6"/>
      <c r="G21" s="12"/>
      <c r="H21" s="7"/>
    </row>
    <row r="22" spans="1:8">
      <c r="A22" s="5"/>
      <c r="B22" s="11"/>
      <c r="C22" s="6"/>
      <c r="D22" s="6"/>
      <c r="E22" s="6"/>
      <c r="F22" s="6"/>
      <c r="G22" s="12"/>
      <c r="H22" s="7"/>
    </row>
    <row r="23" spans="1:8">
      <c r="A23" s="5"/>
      <c r="B23" s="11"/>
      <c r="C23" s="6"/>
      <c r="D23" s="6"/>
      <c r="E23" s="6"/>
      <c r="F23" s="6"/>
      <c r="G23" s="12"/>
      <c r="H23" s="7"/>
    </row>
    <row r="24" spans="1:8" ht="23.25" thickBot="1">
      <c r="A24" s="5"/>
      <c r="B24" s="16"/>
      <c r="C24" s="17"/>
      <c r="D24" s="17"/>
      <c r="E24" s="17"/>
      <c r="F24" s="17"/>
      <c r="G24" s="18"/>
      <c r="H24" s="7"/>
    </row>
    <row r="25" spans="1:8" ht="23.25" thickTop="1">
      <c r="A25" s="5"/>
      <c r="B25" s="6"/>
      <c r="C25" s="6"/>
      <c r="D25" s="6"/>
      <c r="E25" s="6"/>
      <c r="F25" s="6"/>
      <c r="G25" s="6"/>
      <c r="H25" s="7"/>
    </row>
    <row r="26" spans="1:8" ht="23.25" thickBot="1">
      <c r="A26" s="19"/>
      <c r="B26" s="20"/>
      <c r="C26" s="20"/>
      <c r="D26" s="20"/>
      <c r="E26" s="20"/>
      <c r="F26" s="20"/>
      <c r="G26" s="20"/>
      <c r="H26" s="21"/>
    </row>
    <row r="27" spans="1:8" ht="23.25" thickTop="1"/>
  </sheetData>
  <mergeCells count="4">
    <mergeCell ref="B13:G13"/>
    <mergeCell ref="B14:G14"/>
    <mergeCell ref="B15:G15"/>
    <mergeCell ref="C16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2"/>
  <sheetViews>
    <sheetView rightToLeft="1" tabSelected="1" view="pageBreakPreview" zoomScaleSheetLayoutView="100" workbookViewId="0">
      <selection activeCell="B10" sqref="B10"/>
    </sheetView>
  </sheetViews>
  <sheetFormatPr defaultColWidth="9.140625" defaultRowHeight="24.75"/>
  <cols>
    <col min="1" max="1" width="55.140625" style="78" customWidth="1"/>
    <col min="2" max="3" width="25.7109375" style="78" customWidth="1"/>
    <col min="4" max="16384" width="9.140625" style="78"/>
  </cols>
  <sheetData>
    <row r="1" spans="1:3" ht="40.5" customHeight="1">
      <c r="A1" s="143" t="s">
        <v>23</v>
      </c>
      <c r="B1" s="143"/>
      <c r="C1" s="143"/>
    </row>
    <row r="2" spans="1:3" ht="41.25" customHeight="1">
      <c r="A2" s="141" t="s">
        <v>116</v>
      </c>
      <c r="B2" s="142"/>
      <c r="C2" s="142"/>
    </row>
    <row r="3" spans="1:3" ht="16.5" customHeight="1" thickBot="1">
      <c r="A3" s="79"/>
      <c r="B3" s="79"/>
    </row>
    <row r="4" spans="1:3" ht="41.25" thickBot="1">
      <c r="A4" s="80" t="s">
        <v>93</v>
      </c>
      <c r="B4" s="81" t="s">
        <v>117</v>
      </c>
      <c r="C4" s="81" t="s">
        <v>118</v>
      </c>
    </row>
    <row r="5" spans="1:3">
      <c r="A5" s="82" t="s">
        <v>90</v>
      </c>
      <c r="B5" s="83">
        <f>'ریسک صدور بیمه نامه'!U25</f>
        <v>4786167.8097117282</v>
      </c>
      <c r="C5" s="83">
        <v>3760042</v>
      </c>
    </row>
    <row r="6" spans="1:3">
      <c r="A6" s="84" t="s">
        <v>91</v>
      </c>
      <c r="B6" s="85">
        <f>'محاسبه كل ريسك بازار '!G9</f>
        <v>1000807.4886689623</v>
      </c>
      <c r="C6" s="85">
        <v>205634</v>
      </c>
    </row>
    <row r="7" spans="1:3">
      <c r="A7" s="86" t="s">
        <v>92</v>
      </c>
      <c r="B7" s="85">
        <f>'محاسبه كل رسيك اعتبار'!G10</f>
        <v>157723.8479864632</v>
      </c>
      <c r="C7" s="85">
        <v>17925</v>
      </c>
    </row>
    <row r="8" spans="1:3" ht="25.5" thickBot="1">
      <c r="A8" s="87" t="s">
        <v>94</v>
      </c>
      <c r="B8" s="88">
        <f>'محاسبه کل ریسک نقدینگی '!E6</f>
        <v>0</v>
      </c>
      <c r="C8" s="88">
        <f>'محاسبه کل ریسک نقدینگی '!F6</f>
        <v>0</v>
      </c>
    </row>
    <row r="9" spans="1:3" ht="25.5" thickBot="1">
      <c r="A9" s="89" t="s">
        <v>25</v>
      </c>
      <c r="B9" s="90">
        <f>((B5^2+B6^2+B7^2+B8^2))^0.5</f>
        <v>4892227.9939021943</v>
      </c>
      <c r="C9" s="90">
        <f>((C5^2+C6^2+C7^2+C8^2))^0.5</f>
        <v>3765703.4521248485</v>
      </c>
    </row>
    <row r="10" spans="1:3" ht="25.5" thickBot="1">
      <c r="A10" s="91" t="s">
        <v>95</v>
      </c>
      <c r="B10" s="92">
        <f>'محاسبه مبلغ سرمايه موجود'!C27</f>
        <v>5556302</v>
      </c>
      <c r="C10" s="92">
        <v>3397739</v>
      </c>
    </row>
    <row r="11" spans="1:3" ht="25.5" thickBot="1">
      <c r="A11" s="89" t="s">
        <v>23</v>
      </c>
      <c r="B11" s="133">
        <f>(B10/B9)</f>
        <v>1.1357406087626181</v>
      </c>
      <c r="C11" s="133">
        <f>(C10/C9)</f>
        <v>0.90228533478460193</v>
      </c>
    </row>
    <row r="12" spans="1:3">
      <c r="A12" s="140"/>
      <c r="B12" s="140"/>
    </row>
  </sheetData>
  <mergeCells count="3">
    <mergeCell ref="A12:B12"/>
    <mergeCell ref="A2:C2"/>
    <mergeCell ref="A1:C1"/>
  </mergeCells>
  <printOptions horizontalCentered="1"/>
  <pageMargins left="0" right="0" top="0.39370078740157483" bottom="0" header="0" footer="0"/>
  <pageSetup paperSize="9" orientation="landscape" r:id="rId1"/>
  <ignoredErrors>
    <ignoredError sqref="B1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3"/>
  <sheetViews>
    <sheetView rightToLeft="1" view="pageBreakPreview" topLeftCell="A4" zoomScaleNormal="100" zoomScaleSheetLayoutView="100" workbookViewId="0">
      <selection activeCell="B19" sqref="B19"/>
    </sheetView>
  </sheetViews>
  <sheetFormatPr defaultColWidth="9" defaultRowHeight="18" customHeight="1"/>
  <cols>
    <col min="1" max="1" width="6.7109375" style="42" customWidth="1"/>
    <col min="2" max="2" width="56" style="42" customWidth="1"/>
    <col min="3" max="3" width="18.5703125" style="44" customWidth="1"/>
    <col min="4" max="4" width="18.5703125" style="107" customWidth="1"/>
    <col min="5" max="5" width="20.5703125" style="107" customWidth="1"/>
    <col min="6" max="7" width="9" style="107"/>
    <col min="8" max="8" width="10" style="42" bestFit="1" customWidth="1"/>
    <col min="9" max="13" width="9" style="42"/>
    <col min="14" max="14" width="10.42578125" style="42" bestFit="1" customWidth="1"/>
    <col min="15" max="16384" width="9" style="42"/>
  </cols>
  <sheetData>
    <row r="1" spans="1:14" ht="35.1" customHeight="1">
      <c r="A1" s="153"/>
      <c r="B1" s="153"/>
      <c r="C1" s="153"/>
    </row>
    <row r="2" spans="1:14" ht="25.5" thickBot="1">
      <c r="A2" s="156" t="s">
        <v>101</v>
      </c>
      <c r="B2" s="157"/>
      <c r="C2" s="157"/>
      <c r="D2" s="157"/>
    </row>
    <row r="3" spans="1:14" ht="24.75">
      <c r="A3" s="154" t="s">
        <v>6</v>
      </c>
      <c r="B3" s="155"/>
      <c r="C3" s="53" t="s">
        <v>102</v>
      </c>
      <c r="D3" s="53" t="s">
        <v>119</v>
      </c>
    </row>
    <row r="4" spans="1:14" ht="24.75">
      <c r="A4" s="158" t="s">
        <v>57</v>
      </c>
      <c r="B4" s="56" t="s">
        <v>0</v>
      </c>
      <c r="C4" s="49">
        <v>315320</v>
      </c>
      <c r="D4" s="49">
        <v>348546</v>
      </c>
      <c r="E4" s="43"/>
      <c r="F4" s="43"/>
      <c r="H4" s="43"/>
    </row>
    <row r="5" spans="1:14" ht="24.75">
      <c r="A5" s="158"/>
      <c r="B5" s="56" t="s">
        <v>59</v>
      </c>
      <c r="C5" s="49">
        <v>4464151</v>
      </c>
      <c r="D5" s="49">
        <v>1478770</v>
      </c>
    </row>
    <row r="6" spans="1:14" ht="24.75">
      <c r="A6" s="158"/>
      <c r="B6" s="56" t="s">
        <v>28</v>
      </c>
      <c r="C6" s="112">
        <v>6064457</v>
      </c>
      <c r="D6" s="112">
        <v>3677889</v>
      </c>
    </row>
    <row r="7" spans="1:14" ht="24.75">
      <c r="A7" s="158"/>
      <c r="B7" s="56" t="s">
        <v>63</v>
      </c>
      <c r="C7" s="49">
        <v>505769</v>
      </c>
      <c r="D7" s="49">
        <v>487680</v>
      </c>
      <c r="E7" s="152"/>
      <c r="F7" s="152"/>
    </row>
    <row r="8" spans="1:14" ht="24.75">
      <c r="A8" s="158"/>
      <c r="B8" s="56" t="s">
        <v>27</v>
      </c>
      <c r="C8" s="49">
        <f>258237+123945</f>
        <v>382182</v>
      </c>
      <c r="D8" s="49">
        <v>353864</v>
      </c>
    </row>
    <row r="9" spans="1:14" ht="24.75">
      <c r="A9" s="158"/>
      <c r="B9" s="56" t="s">
        <v>64</v>
      </c>
      <c r="C9" s="49">
        <v>2448801</v>
      </c>
      <c r="D9" s="49">
        <v>1596182</v>
      </c>
      <c r="H9" s="43"/>
    </row>
    <row r="10" spans="1:14" ht="24.75">
      <c r="A10" s="158"/>
      <c r="B10" s="56" t="s">
        <v>60</v>
      </c>
      <c r="C10" s="49">
        <f>51505+20093+8993</f>
        <v>80591</v>
      </c>
      <c r="D10" s="49">
        <v>529424</v>
      </c>
    </row>
    <row r="11" spans="1:14" ht="24.75">
      <c r="A11" s="158"/>
      <c r="B11" s="56" t="s">
        <v>65</v>
      </c>
      <c r="C11" s="49">
        <v>1101245</v>
      </c>
      <c r="D11" s="49">
        <v>1090109</v>
      </c>
      <c r="F11" s="108"/>
      <c r="G11" s="108"/>
    </row>
    <row r="12" spans="1:14" ht="24">
      <c r="A12" s="159"/>
      <c r="B12" s="54" t="s">
        <v>1</v>
      </c>
      <c r="C12" s="55">
        <f>SUM(C4:C11)</f>
        <v>15362516</v>
      </c>
      <c r="D12" s="55">
        <f>SUM(D4:D11)</f>
        <v>9562464</v>
      </c>
      <c r="E12" s="108"/>
      <c r="N12" s="25"/>
    </row>
    <row r="13" spans="1:14" ht="24.75">
      <c r="A13" s="147" t="s">
        <v>58</v>
      </c>
      <c r="B13" s="56" t="s">
        <v>29</v>
      </c>
      <c r="C13" s="49">
        <v>138893</v>
      </c>
      <c r="D13" s="49">
        <v>183179</v>
      </c>
      <c r="E13" s="134"/>
      <c r="F13" s="134"/>
      <c r="G13" s="108"/>
      <c r="N13" s="25"/>
    </row>
    <row r="14" spans="1:14" ht="24.75">
      <c r="A14" s="148"/>
      <c r="B14" s="56" t="s">
        <v>66</v>
      </c>
      <c r="C14" s="49">
        <v>1273578</v>
      </c>
      <c r="D14" s="49">
        <v>400525</v>
      </c>
      <c r="N14" s="25"/>
    </row>
    <row r="15" spans="1:14" ht="24.75">
      <c r="A15" s="148"/>
      <c r="B15" s="56" t="s">
        <v>30</v>
      </c>
      <c r="C15" s="49">
        <v>844392</v>
      </c>
      <c r="D15" s="49">
        <v>723074</v>
      </c>
      <c r="N15" s="45"/>
    </row>
    <row r="16" spans="1:14" ht="24.75">
      <c r="A16" s="148"/>
      <c r="B16" s="56" t="s">
        <v>53</v>
      </c>
      <c r="C16" s="49">
        <v>0</v>
      </c>
      <c r="D16" s="49">
        <v>0</v>
      </c>
    </row>
    <row r="17" spans="1:7" ht="24.75">
      <c r="A17" s="148"/>
      <c r="B17" s="56" t="s">
        <v>54</v>
      </c>
      <c r="C17" s="49">
        <v>344</v>
      </c>
      <c r="D17" s="49">
        <v>344</v>
      </c>
    </row>
    <row r="18" spans="1:7" ht="24.75">
      <c r="A18" s="148"/>
      <c r="B18" s="56" t="s">
        <v>55</v>
      </c>
      <c r="C18" s="112">
        <v>7070365</v>
      </c>
      <c r="D18" s="112">
        <v>4617353</v>
      </c>
      <c r="E18" s="111"/>
    </row>
    <row r="19" spans="1:7" ht="24.75">
      <c r="A19" s="148"/>
      <c r="B19" s="56" t="s">
        <v>2</v>
      </c>
      <c r="C19" s="112">
        <v>2236280</v>
      </c>
      <c r="D19" s="112">
        <v>1614808</v>
      </c>
    </row>
    <row r="20" spans="1:7" ht="24.75">
      <c r="A20" s="148"/>
      <c r="B20" s="56" t="s">
        <v>32</v>
      </c>
      <c r="C20" s="112">
        <v>288174</v>
      </c>
      <c r="D20" s="112">
        <v>221572</v>
      </c>
    </row>
    <row r="21" spans="1:7" ht="24.75">
      <c r="A21" s="148"/>
      <c r="B21" s="56" t="s">
        <v>3</v>
      </c>
      <c r="C21" s="112">
        <v>1103128</v>
      </c>
      <c r="D21" s="112">
        <v>230972</v>
      </c>
    </row>
    <row r="22" spans="1:7" ht="24.75">
      <c r="A22" s="148"/>
      <c r="B22" s="56" t="s">
        <v>31</v>
      </c>
      <c r="C22" s="49">
        <v>532178</v>
      </c>
      <c r="D22" s="49">
        <v>312732</v>
      </c>
    </row>
    <row r="23" spans="1:7" ht="24.75">
      <c r="A23" s="148"/>
      <c r="B23" s="56" t="s">
        <v>4</v>
      </c>
      <c r="C23" s="49">
        <v>130127</v>
      </c>
      <c r="D23" s="49">
        <v>92082</v>
      </c>
      <c r="E23" s="151"/>
      <c r="F23" s="151"/>
    </row>
    <row r="24" spans="1:7" ht="24.75">
      <c r="A24" s="148"/>
      <c r="B24" s="56" t="s">
        <v>61</v>
      </c>
      <c r="C24" s="57"/>
      <c r="D24" s="57"/>
    </row>
    <row r="25" spans="1:7" ht="24">
      <c r="A25" s="149"/>
      <c r="B25" s="54" t="s">
        <v>5</v>
      </c>
      <c r="C25" s="55">
        <f>SUM(C13:C24)</f>
        <v>13617459</v>
      </c>
      <c r="D25" s="55">
        <f>SUM(D13:D24)</f>
        <v>8396641</v>
      </c>
      <c r="E25" s="108"/>
    </row>
    <row r="26" spans="1:7" ht="24.75">
      <c r="A26" s="150" t="s">
        <v>67</v>
      </c>
      <c r="B26" s="150"/>
      <c r="C26" s="49">
        <f>4984088-1172843</f>
        <v>3811245</v>
      </c>
      <c r="D26" s="49">
        <v>2231917</v>
      </c>
      <c r="E26" s="108"/>
      <c r="F26" s="108"/>
      <c r="G26" s="108"/>
    </row>
    <row r="27" spans="1:7" ht="24.75">
      <c r="A27" s="150" t="s">
        <v>62</v>
      </c>
      <c r="B27" s="150"/>
      <c r="C27" s="49">
        <f>C12-C25+C26</f>
        <v>5556302</v>
      </c>
      <c r="D27" s="49">
        <f>D12-D25+D26</f>
        <v>3397740</v>
      </c>
    </row>
    <row r="28" spans="1:7" ht="24.75">
      <c r="A28" s="50"/>
      <c r="B28" s="50"/>
      <c r="C28" s="51"/>
      <c r="D28" s="51"/>
      <c r="G28" s="108"/>
    </row>
    <row r="29" spans="1:7" ht="125.25" customHeight="1">
      <c r="A29" s="144" t="s">
        <v>74</v>
      </c>
      <c r="B29" s="144"/>
      <c r="C29" s="49">
        <f>+C4+C5+C6+C7+C8+C9+C10</f>
        <v>14261271</v>
      </c>
      <c r="D29" s="49">
        <f>+D4+D5+D6+D7+D8+D9+D10</f>
        <v>8472355</v>
      </c>
    </row>
    <row r="30" spans="1:7" ht="77.25" customHeight="1">
      <c r="A30" s="144" t="s">
        <v>75</v>
      </c>
      <c r="B30" s="144"/>
      <c r="C30" s="49">
        <f>SUM(C13:C15)+C19</f>
        <v>4493143</v>
      </c>
      <c r="D30" s="49">
        <f>SUM(D13:D15)+D19</f>
        <v>2921586</v>
      </c>
    </row>
    <row r="31" spans="1:7" ht="24.75">
      <c r="A31" s="145" t="s">
        <v>46</v>
      </c>
      <c r="B31" s="146"/>
      <c r="C31" s="52">
        <f>+C30-C29</f>
        <v>-9768128</v>
      </c>
      <c r="D31" s="52">
        <f>+D30-D29</f>
        <v>-5550769</v>
      </c>
    </row>
    <row r="32" spans="1:7" ht="20.25" customHeight="1">
      <c r="A32" s="33"/>
      <c r="B32" s="33"/>
      <c r="C32" s="46"/>
      <c r="D32" s="109"/>
    </row>
    <row r="33" spans="1:4" ht="19.5" customHeight="1">
      <c r="A33" s="29"/>
      <c r="B33" s="29"/>
      <c r="C33" s="27"/>
      <c r="D33" s="110"/>
    </row>
  </sheetData>
  <mergeCells count="12">
    <mergeCell ref="E23:F23"/>
    <mergeCell ref="E7:F7"/>
    <mergeCell ref="A1:C1"/>
    <mergeCell ref="A3:B3"/>
    <mergeCell ref="A29:B29"/>
    <mergeCell ref="A2:D2"/>
    <mergeCell ref="A4:A12"/>
    <mergeCell ref="A30:B30"/>
    <mergeCell ref="A31:B31"/>
    <mergeCell ref="A13:A25"/>
    <mergeCell ref="A26:B26"/>
    <mergeCell ref="A27:B27"/>
  </mergeCells>
  <printOptions horizontalCentered="1"/>
  <pageMargins left="0.59055118110236227" right="0.59055118110236227" top="1.3779527559055118" bottom="0.19685039370078741" header="0.59055118110236227" footer="0"/>
  <pageSetup paperSize="9" scale="78" fitToWidth="0" fitToHeight="0" orientation="portrait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تاریخ 29 اسفند 1398 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V32"/>
  <sheetViews>
    <sheetView rightToLeft="1" view="pageBreakPreview" zoomScale="73" zoomScaleNormal="100" zoomScaleSheetLayoutView="73" workbookViewId="0">
      <selection activeCell="B8" sqref="B8:C8"/>
    </sheetView>
  </sheetViews>
  <sheetFormatPr defaultColWidth="9" defaultRowHeight="21.75"/>
  <cols>
    <col min="1" max="1" width="8.42578125" style="48" customWidth="1"/>
    <col min="2" max="2" width="10" style="48" customWidth="1"/>
    <col min="3" max="3" width="12.42578125" style="48" customWidth="1"/>
    <col min="4" max="4" width="14.28515625" style="48" customWidth="1"/>
    <col min="5" max="5" width="14.140625" style="48" customWidth="1"/>
    <col min="6" max="6" width="14.42578125" style="48" customWidth="1"/>
    <col min="7" max="7" width="15.42578125" style="48" customWidth="1"/>
    <col min="8" max="8" width="17.5703125" style="48" customWidth="1"/>
    <col min="9" max="9" width="16.42578125" style="48" customWidth="1"/>
    <col min="10" max="10" width="10.5703125" style="48" customWidth="1"/>
    <col min="11" max="11" width="13" style="48" customWidth="1"/>
    <col min="12" max="12" width="12.42578125" style="48" customWidth="1"/>
    <col min="13" max="13" width="12" style="48" customWidth="1"/>
    <col min="14" max="14" width="14.28515625" style="48" customWidth="1"/>
    <col min="15" max="15" width="14.7109375" style="48" customWidth="1"/>
    <col min="16" max="16" width="16.28515625" style="48" customWidth="1"/>
    <col min="17" max="17" width="12.7109375" style="48" customWidth="1"/>
    <col min="18" max="19" width="13.42578125" style="48" customWidth="1"/>
    <col min="20" max="20" width="17.5703125" style="48" customWidth="1"/>
    <col min="21" max="21" width="26.28515625" style="48" bestFit="1" customWidth="1"/>
    <col min="22" max="22" width="12.5703125" style="48" customWidth="1"/>
    <col min="23" max="16384" width="9" style="48"/>
  </cols>
  <sheetData>
    <row r="1" spans="1:22" ht="22.5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2" ht="23.25" thickBot="1">
      <c r="A2" s="161" t="s">
        <v>113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25"/>
    </row>
    <row r="3" spans="1:22" s="69" customFormat="1" ht="23.2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5" t="s">
        <v>48</v>
      </c>
      <c r="V3" s="125"/>
    </row>
    <row r="4" spans="1:22">
      <c r="A4" s="162" t="s">
        <v>7</v>
      </c>
      <c r="B4" s="164" t="s">
        <v>8</v>
      </c>
      <c r="C4" s="164"/>
      <c r="D4" s="114"/>
      <c r="E4" s="114"/>
      <c r="F4" s="114"/>
      <c r="G4" s="114"/>
      <c r="H4" s="114"/>
      <c r="I4" s="114"/>
      <c r="J4" s="114"/>
      <c r="K4" s="114" t="s">
        <v>76</v>
      </c>
      <c r="L4" s="114"/>
      <c r="M4" s="114"/>
      <c r="N4" s="114"/>
      <c r="O4" s="114"/>
      <c r="P4" s="114"/>
      <c r="Q4" s="114"/>
      <c r="R4" s="114"/>
      <c r="S4" s="114" t="s">
        <v>77</v>
      </c>
      <c r="T4" s="64"/>
      <c r="U4" s="64"/>
      <c r="V4" s="126"/>
    </row>
    <row r="5" spans="1:22" ht="87">
      <c r="A5" s="163"/>
      <c r="B5" s="165"/>
      <c r="C5" s="165"/>
      <c r="D5" s="62" t="s">
        <v>107</v>
      </c>
      <c r="E5" s="62" t="s">
        <v>108</v>
      </c>
      <c r="F5" s="62" t="s">
        <v>109</v>
      </c>
      <c r="G5" s="62" t="s">
        <v>110</v>
      </c>
      <c r="H5" s="62" t="s">
        <v>111</v>
      </c>
      <c r="I5" s="62" t="s">
        <v>50</v>
      </c>
      <c r="J5" s="62" t="s">
        <v>78</v>
      </c>
      <c r="K5" s="62" t="s">
        <v>79</v>
      </c>
      <c r="L5" s="62" t="s">
        <v>104</v>
      </c>
      <c r="M5" s="62" t="s">
        <v>103</v>
      </c>
      <c r="N5" s="62" t="s">
        <v>105</v>
      </c>
      <c r="O5" s="62" t="s">
        <v>106</v>
      </c>
      <c r="P5" s="62" t="s">
        <v>112</v>
      </c>
      <c r="Q5" s="62" t="s">
        <v>51</v>
      </c>
      <c r="R5" s="62" t="s">
        <v>78</v>
      </c>
      <c r="S5" s="62" t="s">
        <v>80</v>
      </c>
      <c r="T5" s="65" t="s">
        <v>81</v>
      </c>
      <c r="U5" s="123" t="s">
        <v>82</v>
      </c>
      <c r="V5" s="125"/>
    </row>
    <row r="6" spans="1:22" ht="24">
      <c r="A6" s="173" t="s">
        <v>83</v>
      </c>
      <c r="B6" s="166" t="s">
        <v>34</v>
      </c>
      <c r="C6" s="166"/>
      <c r="D6" s="210">
        <v>703131</v>
      </c>
      <c r="E6" s="211">
        <v>413561</v>
      </c>
      <c r="F6" s="208">
        <f t="shared" ref="F6:F20" si="0">D6-E6</f>
        <v>289570</v>
      </c>
      <c r="G6" s="208">
        <v>42417</v>
      </c>
      <c r="H6" s="208">
        <v>68952</v>
      </c>
      <c r="I6" s="115">
        <f>F6-H6+G6</f>
        <v>263035</v>
      </c>
      <c r="J6" s="118">
        <v>30.2</v>
      </c>
      <c r="K6" s="115">
        <f>(I6*J6)/100</f>
        <v>79436.570000000007</v>
      </c>
      <c r="L6" s="210">
        <v>101565</v>
      </c>
      <c r="M6" s="210">
        <v>48753</v>
      </c>
      <c r="N6" s="208">
        <f>L6-M6</f>
        <v>52812</v>
      </c>
      <c r="O6" s="208">
        <v>35942</v>
      </c>
      <c r="P6" s="208">
        <v>229315</v>
      </c>
      <c r="Q6" s="115">
        <f>N6+P6-O6</f>
        <v>246185</v>
      </c>
      <c r="R6" s="118">
        <v>81.900000000000006</v>
      </c>
      <c r="S6" s="115">
        <f>(Q6*R6)/100</f>
        <v>201625.51500000001</v>
      </c>
      <c r="T6" s="63">
        <f>IF(K6&gt;S6,K6,S6)</f>
        <v>201625.51500000001</v>
      </c>
      <c r="U6" s="124">
        <f>T6^2</f>
        <v>40652848299.015228</v>
      </c>
      <c r="V6" s="135"/>
    </row>
    <row r="7" spans="1:22" ht="24">
      <c r="A7" s="173"/>
      <c r="B7" s="166" t="s">
        <v>35</v>
      </c>
      <c r="C7" s="166"/>
      <c r="D7" s="210">
        <v>109203</v>
      </c>
      <c r="E7" s="210">
        <v>74276</v>
      </c>
      <c r="F7" s="208">
        <f t="shared" si="0"/>
        <v>34927</v>
      </c>
      <c r="G7" s="208">
        <v>-7063</v>
      </c>
      <c r="H7" s="208">
        <v>1402</v>
      </c>
      <c r="I7" s="115">
        <f>F7-H7+G7</f>
        <v>26462</v>
      </c>
      <c r="J7" s="118">
        <v>31.1</v>
      </c>
      <c r="K7" s="115">
        <f t="shared" ref="K7:K23" si="1">(I7*J7)/100</f>
        <v>8229.6820000000007</v>
      </c>
      <c r="L7" s="210">
        <v>10277</v>
      </c>
      <c r="M7" s="210">
        <v>6381</v>
      </c>
      <c r="N7" s="208">
        <f t="shared" ref="N7:N21" si="2">L7-M7</f>
        <v>3896</v>
      </c>
      <c r="O7" s="208">
        <v>5022</v>
      </c>
      <c r="P7" s="208">
        <v>3956</v>
      </c>
      <c r="Q7" s="115">
        <f t="shared" ref="Q7:Q23" si="3">N7+P7-O7</f>
        <v>2830</v>
      </c>
      <c r="R7" s="118">
        <v>112.2</v>
      </c>
      <c r="S7" s="115">
        <f t="shared" ref="S7:S23" si="4">(Q7*R7)/100</f>
        <v>3175.26</v>
      </c>
      <c r="T7" s="63">
        <f t="shared" ref="T7:T23" si="5">IF(K7&gt;S7,K7,S7)</f>
        <v>8229.6820000000007</v>
      </c>
      <c r="U7" s="124">
        <f t="shared" ref="U7:U23" si="6">T7^2</f>
        <v>67727665.821124017</v>
      </c>
      <c r="V7" s="135"/>
    </row>
    <row r="8" spans="1:22" ht="24">
      <c r="A8" s="173"/>
      <c r="B8" s="166" t="s">
        <v>36</v>
      </c>
      <c r="C8" s="166"/>
      <c r="D8" s="210">
        <v>101488</v>
      </c>
      <c r="E8" s="210">
        <v>13797</v>
      </c>
      <c r="F8" s="208">
        <f t="shared" si="0"/>
        <v>87691</v>
      </c>
      <c r="G8" s="208">
        <v>20773</v>
      </c>
      <c r="H8" s="208">
        <v>35097</v>
      </c>
      <c r="I8" s="115">
        <f t="shared" ref="I8:I23" si="7">F8-H8+G8</f>
        <v>73367</v>
      </c>
      <c r="J8" s="118">
        <v>49.6</v>
      </c>
      <c r="K8" s="115">
        <f t="shared" si="1"/>
        <v>36390.031999999999</v>
      </c>
      <c r="L8" s="210">
        <v>23742</v>
      </c>
      <c r="M8" s="210">
        <v>3435</v>
      </c>
      <c r="N8" s="208">
        <f t="shared" si="2"/>
        <v>20307</v>
      </c>
      <c r="O8" s="208">
        <v>4833</v>
      </c>
      <c r="P8" s="208">
        <v>4122</v>
      </c>
      <c r="Q8" s="115">
        <f t="shared" si="3"/>
        <v>19596</v>
      </c>
      <c r="R8" s="118">
        <v>118.3</v>
      </c>
      <c r="S8" s="115">
        <f t="shared" si="4"/>
        <v>23182.067999999999</v>
      </c>
      <c r="T8" s="63">
        <f t="shared" si="5"/>
        <v>36390.031999999999</v>
      </c>
      <c r="U8" s="119">
        <f t="shared" si="6"/>
        <v>1324234428.961024</v>
      </c>
      <c r="V8" s="135"/>
    </row>
    <row r="9" spans="1:22" ht="24">
      <c r="A9" s="173"/>
      <c r="B9" s="166" t="s">
        <v>37</v>
      </c>
      <c r="C9" s="115" t="s">
        <v>84</v>
      </c>
      <c r="D9" s="210">
        <v>331692</v>
      </c>
      <c r="E9" s="210">
        <v>39803</v>
      </c>
      <c r="F9" s="208">
        <f t="shared" si="0"/>
        <v>291889</v>
      </c>
      <c r="G9" s="208">
        <v>109852</v>
      </c>
      <c r="H9" s="208">
        <v>128799</v>
      </c>
      <c r="I9" s="115">
        <f t="shared" si="7"/>
        <v>272942</v>
      </c>
      <c r="J9" s="118">
        <v>52</v>
      </c>
      <c r="K9" s="115">
        <f t="shared" si="1"/>
        <v>141929.84</v>
      </c>
      <c r="L9" s="210">
        <v>208047</v>
      </c>
      <c r="M9" s="210">
        <v>30016</v>
      </c>
      <c r="N9" s="208">
        <f t="shared" si="2"/>
        <v>178031</v>
      </c>
      <c r="O9" s="208">
        <v>8827</v>
      </c>
      <c r="P9" s="209">
        <v>99721</v>
      </c>
      <c r="Q9" s="115">
        <f>N9+P9-O9</f>
        <v>268925</v>
      </c>
      <c r="R9" s="118">
        <v>114.3</v>
      </c>
      <c r="S9" s="115">
        <f t="shared" si="4"/>
        <v>307381.27500000002</v>
      </c>
      <c r="T9" s="63">
        <f t="shared" si="5"/>
        <v>307381.27500000002</v>
      </c>
      <c r="U9" s="119">
        <f t="shared" si="6"/>
        <v>94483248220.625641</v>
      </c>
      <c r="V9" s="135"/>
    </row>
    <row r="10" spans="1:22" ht="24">
      <c r="A10" s="173"/>
      <c r="B10" s="166"/>
      <c r="C10" s="115" t="s">
        <v>38</v>
      </c>
      <c r="D10" s="210">
        <v>388302</v>
      </c>
      <c r="E10" s="210">
        <v>51598</v>
      </c>
      <c r="F10" s="208">
        <f t="shared" si="0"/>
        <v>336704</v>
      </c>
      <c r="G10" s="208">
        <v>98083</v>
      </c>
      <c r="H10" s="208">
        <v>153439</v>
      </c>
      <c r="I10" s="115">
        <f t="shared" si="7"/>
        <v>281348</v>
      </c>
      <c r="J10" s="118">
        <v>95</v>
      </c>
      <c r="K10" s="115">
        <f t="shared" si="1"/>
        <v>267280.59999999998</v>
      </c>
      <c r="L10" s="210">
        <v>172699</v>
      </c>
      <c r="M10" s="210">
        <v>22198</v>
      </c>
      <c r="N10" s="208">
        <f t="shared" si="2"/>
        <v>150501</v>
      </c>
      <c r="O10" s="208">
        <v>11333</v>
      </c>
      <c r="P10" s="209">
        <v>33031</v>
      </c>
      <c r="Q10" s="115">
        <f t="shared" si="3"/>
        <v>172199</v>
      </c>
      <c r="R10" s="118">
        <v>139.1</v>
      </c>
      <c r="S10" s="115">
        <f t="shared" si="4"/>
        <v>239528.80899999998</v>
      </c>
      <c r="T10" s="63">
        <f t="shared" si="5"/>
        <v>267280.59999999998</v>
      </c>
      <c r="U10" s="119">
        <f t="shared" si="6"/>
        <v>71438919136.359985</v>
      </c>
      <c r="V10" s="135"/>
    </row>
    <row r="11" spans="1:22" ht="24">
      <c r="A11" s="173"/>
      <c r="B11" s="166"/>
      <c r="C11" s="115" t="s">
        <v>39</v>
      </c>
      <c r="D11" s="210">
        <v>2366397</v>
      </c>
      <c r="E11" s="210">
        <v>283966</v>
      </c>
      <c r="F11" s="208">
        <f t="shared" si="0"/>
        <v>2082431</v>
      </c>
      <c r="G11" s="208">
        <v>500884</v>
      </c>
      <c r="H11" s="208">
        <v>717204</v>
      </c>
      <c r="I11" s="115">
        <f>F11-H11+G11</f>
        <v>1866111</v>
      </c>
      <c r="J11" s="118">
        <v>127.1</v>
      </c>
      <c r="K11" s="115">
        <f t="shared" si="1"/>
        <v>2371827.0809999998</v>
      </c>
      <c r="L11" s="210">
        <v>1885655</v>
      </c>
      <c r="M11" s="210">
        <v>279634</v>
      </c>
      <c r="N11" s="208">
        <f t="shared" si="2"/>
        <v>1606021</v>
      </c>
      <c r="O11" s="208">
        <v>873426</v>
      </c>
      <c r="P11" s="209">
        <v>1066399</v>
      </c>
      <c r="Q11" s="115">
        <f t="shared" si="3"/>
        <v>1798994</v>
      </c>
      <c r="R11" s="118">
        <v>126.1</v>
      </c>
      <c r="S11" s="115">
        <f>(Q11*R11)/100</f>
        <v>2268531.4339999999</v>
      </c>
      <c r="T11" s="63">
        <f t="shared" si="5"/>
        <v>2371827.0809999998</v>
      </c>
      <c r="U11" s="119">
        <f t="shared" si="6"/>
        <v>5625563702164.9795</v>
      </c>
      <c r="V11" s="135"/>
    </row>
    <row r="12" spans="1:22" ht="24">
      <c r="A12" s="173"/>
      <c r="B12" s="166" t="s">
        <v>85</v>
      </c>
      <c r="C12" s="166"/>
      <c r="D12" s="210">
        <v>1465936</v>
      </c>
      <c r="E12" s="210">
        <v>331918</v>
      </c>
      <c r="F12" s="208">
        <f t="shared" si="0"/>
        <v>1134018</v>
      </c>
      <c r="G12" s="208">
        <v>380139</v>
      </c>
      <c r="H12" s="208">
        <v>481282</v>
      </c>
      <c r="I12" s="115">
        <f t="shared" si="7"/>
        <v>1032875</v>
      </c>
      <c r="J12" s="118">
        <v>42.8</v>
      </c>
      <c r="K12" s="115">
        <f t="shared" si="1"/>
        <v>442070.5</v>
      </c>
      <c r="L12" s="210">
        <v>610274</v>
      </c>
      <c r="M12" s="210">
        <v>95993</v>
      </c>
      <c r="N12" s="208">
        <f t="shared" si="2"/>
        <v>514281</v>
      </c>
      <c r="O12" s="208">
        <v>19939</v>
      </c>
      <c r="P12" s="208">
        <v>20901</v>
      </c>
      <c r="Q12" s="115">
        <f t="shared" si="3"/>
        <v>515243</v>
      </c>
      <c r="R12" s="118">
        <v>56.8</v>
      </c>
      <c r="S12" s="115">
        <f t="shared" si="4"/>
        <v>292658.02399999998</v>
      </c>
      <c r="T12" s="63">
        <f t="shared" si="5"/>
        <v>442070.5</v>
      </c>
      <c r="U12" s="119">
        <f t="shared" si="6"/>
        <v>195426326970.25</v>
      </c>
      <c r="V12" s="135"/>
    </row>
    <row r="13" spans="1:22" ht="24">
      <c r="A13" s="173"/>
      <c r="B13" s="166" t="s">
        <v>40</v>
      </c>
      <c r="C13" s="166"/>
      <c r="D13" s="210">
        <v>5040166</v>
      </c>
      <c r="E13" s="210">
        <v>604793</v>
      </c>
      <c r="F13" s="208">
        <f t="shared" si="0"/>
        <v>4435373</v>
      </c>
      <c r="G13" s="208">
        <v>947403</v>
      </c>
      <c r="H13" s="208">
        <v>1609472</v>
      </c>
      <c r="I13" s="115">
        <f t="shared" si="7"/>
        <v>3773304</v>
      </c>
      <c r="J13" s="118">
        <v>108.2</v>
      </c>
      <c r="K13" s="115">
        <f>(I13*J13)/100</f>
        <v>4082714.9280000003</v>
      </c>
      <c r="L13" s="210">
        <v>3844608</v>
      </c>
      <c r="M13" s="210">
        <v>489868</v>
      </c>
      <c r="N13" s="208">
        <f t="shared" si="2"/>
        <v>3354740</v>
      </c>
      <c r="O13" s="208">
        <v>9857</v>
      </c>
      <c r="P13" s="208">
        <v>16315</v>
      </c>
      <c r="Q13" s="115">
        <f t="shared" si="3"/>
        <v>3361198</v>
      </c>
      <c r="R13" s="118">
        <v>107.1</v>
      </c>
      <c r="S13" s="115">
        <f t="shared" si="4"/>
        <v>3599843.0579999997</v>
      </c>
      <c r="T13" s="63">
        <f t="shared" si="5"/>
        <v>4082714.9280000003</v>
      </c>
      <c r="U13" s="119">
        <f t="shared" si="6"/>
        <v>16668561183314.047</v>
      </c>
      <c r="V13" s="135"/>
    </row>
    <row r="14" spans="1:22" ht="24">
      <c r="A14" s="173"/>
      <c r="B14" s="166" t="s">
        <v>41</v>
      </c>
      <c r="C14" s="166"/>
      <c r="D14" s="210">
        <v>16730</v>
      </c>
      <c r="E14" s="210">
        <v>4997</v>
      </c>
      <c r="F14" s="208">
        <f t="shared" si="0"/>
        <v>11733</v>
      </c>
      <c r="G14" s="208">
        <v>6554</v>
      </c>
      <c r="H14" s="208">
        <v>3923</v>
      </c>
      <c r="I14" s="115">
        <f t="shared" si="7"/>
        <v>14364</v>
      </c>
      <c r="J14" s="118">
        <v>99.1</v>
      </c>
      <c r="K14" s="115">
        <f t="shared" si="1"/>
        <v>14234.723999999998</v>
      </c>
      <c r="L14" s="210">
        <v>9927</v>
      </c>
      <c r="M14" s="210">
        <v>838</v>
      </c>
      <c r="N14" s="208">
        <f t="shared" si="2"/>
        <v>9089</v>
      </c>
      <c r="O14" s="208">
        <v>8296</v>
      </c>
      <c r="P14" s="208">
        <v>5013</v>
      </c>
      <c r="Q14" s="115">
        <f t="shared" si="3"/>
        <v>5806</v>
      </c>
      <c r="R14" s="118">
        <v>116.1</v>
      </c>
      <c r="S14" s="115">
        <f t="shared" si="4"/>
        <v>6740.7659999999996</v>
      </c>
      <c r="T14" s="63">
        <f t="shared" si="5"/>
        <v>14234.723999999998</v>
      </c>
      <c r="U14" s="119">
        <f t="shared" si="6"/>
        <v>202627367.35617596</v>
      </c>
      <c r="V14" s="135"/>
    </row>
    <row r="15" spans="1:22" ht="24">
      <c r="A15" s="173"/>
      <c r="B15" s="166" t="s">
        <v>42</v>
      </c>
      <c r="C15" s="166"/>
      <c r="D15" s="210">
        <v>94030</v>
      </c>
      <c r="E15" s="210">
        <v>70056</v>
      </c>
      <c r="F15" s="208">
        <f t="shared" si="0"/>
        <v>23974</v>
      </c>
      <c r="G15" s="208">
        <v>3832</v>
      </c>
      <c r="H15" s="208">
        <v>10396</v>
      </c>
      <c r="I15" s="115">
        <f t="shared" si="7"/>
        <v>17410</v>
      </c>
      <c r="J15" s="118">
        <v>99.2</v>
      </c>
      <c r="K15" s="115">
        <f t="shared" si="1"/>
        <v>17270.72</v>
      </c>
      <c r="L15" s="210">
        <v>14513</v>
      </c>
      <c r="M15" s="210">
        <v>8570</v>
      </c>
      <c r="N15" s="208">
        <f t="shared" si="2"/>
        <v>5943</v>
      </c>
      <c r="O15" s="208">
        <v>1275</v>
      </c>
      <c r="P15" s="208">
        <v>1022</v>
      </c>
      <c r="Q15" s="115">
        <f t="shared" si="3"/>
        <v>5690</v>
      </c>
      <c r="R15" s="118">
        <v>249.5</v>
      </c>
      <c r="S15" s="115">
        <f t="shared" si="4"/>
        <v>14196.55</v>
      </c>
      <c r="T15" s="63">
        <f t="shared" si="5"/>
        <v>17270.72</v>
      </c>
      <c r="U15" s="119">
        <f t="shared" si="6"/>
        <v>298277769.31840003</v>
      </c>
      <c r="V15" s="135"/>
    </row>
    <row r="16" spans="1:22" ht="24">
      <c r="A16" s="173"/>
      <c r="B16" s="166" t="s">
        <v>43</v>
      </c>
      <c r="C16" s="166"/>
      <c r="D16" s="210">
        <v>402863</v>
      </c>
      <c r="E16" s="210">
        <v>327867</v>
      </c>
      <c r="F16" s="208">
        <f t="shared" si="0"/>
        <v>74996</v>
      </c>
      <c r="G16" s="208">
        <v>-11417</v>
      </c>
      <c r="H16" s="208">
        <v>11251</v>
      </c>
      <c r="I16" s="115">
        <f t="shared" si="7"/>
        <v>52328</v>
      </c>
      <c r="J16" s="118">
        <v>40.200000000000003</v>
      </c>
      <c r="K16" s="115">
        <f t="shared" si="1"/>
        <v>21035.856</v>
      </c>
      <c r="L16" s="210">
        <v>204106</v>
      </c>
      <c r="M16" s="210">
        <v>129658</v>
      </c>
      <c r="N16" s="208">
        <f t="shared" si="2"/>
        <v>74448</v>
      </c>
      <c r="O16" s="208">
        <v>144241</v>
      </c>
      <c r="P16" s="209">
        <v>63138</v>
      </c>
      <c r="Q16" s="115">
        <f t="shared" si="3"/>
        <v>-6655</v>
      </c>
      <c r="R16" s="118">
        <v>104.8</v>
      </c>
      <c r="S16" s="115">
        <f t="shared" si="4"/>
        <v>-6974.44</v>
      </c>
      <c r="T16" s="63">
        <f t="shared" si="5"/>
        <v>21035.856</v>
      </c>
      <c r="U16" s="119">
        <f t="shared" si="6"/>
        <v>442507237.65273601</v>
      </c>
      <c r="V16" s="135"/>
    </row>
    <row r="17" spans="1:22" ht="24">
      <c r="A17" s="173"/>
      <c r="B17" s="166" t="s">
        <v>44</v>
      </c>
      <c r="C17" s="166"/>
      <c r="D17" s="210">
        <v>8590</v>
      </c>
      <c r="E17" s="210">
        <v>1041</v>
      </c>
      <c r="F17" s="208">
        <f t="shared" si="0"/>
        <v>7549</v>
      </c>
      <c r="G17" s="208">
        <v>1805</v>
      </c>
      <c r="H17" s="208">
        <v>2965</v>
      </c>
      <c r="I17" s="115">
        <f t="shared" si="7"/>
        <v>6389</v>
      </c>
      <c r="J17" s="118">
        <v>69.400000000000006</v>
      </c>
      <c r="K17" s="115">
        <f t="shared" si="1"/>
        <v>4433.9660000000003</v>
      </c>
      <c r="L17" s="210">
        <v>0</v>
      </c>
      <c r="M17" s="210">
        <v>0</v>
      </c>
      <c r="N17" s="208">
        <f t="shared" si="2"/>
        <v>0</v>
      </c>
      <c r="O17" s="208">
        <v>1602</v>
      </c>
      <c r="P17" s="208">
        <v>1600</v>
      </c>
      <c r="Q17" s="115">
        <f t="shared" si="3"/>
        <v>-2</v>
      </c>
      <c r="R17" s="118">
        <v>254</v>
      </c>
      <c r="S17" s="115">
        <f t="shared" si="4"/>
        <v>-5.08</v>
      </c>
      <c r="T17" s="63">
        <f t="shared" si="5"/>
        <v>4433.9660000000003</v>
      </c>
      <c r="U17" s="119">
        <f t="shared" si="6"/>
        <v>19660054.489156004</v>
      </c>
      <c r="V17" s="135"/>
    </row>
    <row r="18" spans="1:22" s="69" customFormat="1" ht="31.5" customHeight="1">
      <c r="A18" s="173"/>
      <c r="B18" s="175" t="s">
        <v>100</v>
      </c>
      <c r="C18" s="176"/>
      <c r="D18" s="210">
        <v>540176</v>
      </c>
      <c r="E18" s="210">
        <v>65827</v>
      </c>
      <c r="F18" s="208">
        <f t="shared" si="0"/>
        <v>474349</v>
      </c>
      <c r="G18" s="208">
        <v>134351</v>
      </c>
      <c r="H18" s="208">
        <v>200616</v>
      </c>
      <c r="I18" s="115">
        <f t="shared" si="7"/>
        <v>408084</v>
      </c>
      <c r="J18" s="118">
        <v>36.9</v>
      </c>
      <c r="K18" s="115">
        <f t="shared" si="1"/>
        <v>150582.99599999998</v>
      </c>
      <c r="L18" s="210">
        <v>258040</v>
      </c>
      <c r="M18" s="210">
        <v>38429</v>
      </c>
      <c r="N18" s="208">
        <f t="shared" si="2"/>
        <v>219611</v>
      </c>
      <c r="O18" s="208">
        <v>91744</v>
      </c>
      <c r="P18" s="208">
        <v>95361</v>
      </c>
      <c r="Q18" s="115">
        <f t="shared" si="3"/>
        <v>223228</v>
      </c>
      <c r="R18" s="118">
        <v>59.8</v>
      </c>
      <c r="S18" s="115">
        <f t="shared" si="4"/>
        <v>133490.34399999998</v>
      </c>
      <c r="T18" s="63">
        <f t="shared" si="5"/>
        <v>150582.99599999998</v>
      </c>
      <c r="U18" s="119">
        <f t="shared" si="6"/>
        <v>22675238684.33601</v>
      </c>
      <c r="V18" s="135"/>
    </row>
    <row r="19" spans="1:22" s="69" customFormat="1" ht="31.5" customHeight="1">
      <c r="A19" s="173"/>
      <c r="B19" s="166" t="s">
        <v>45</v>
      </c>
      <c r="C19" s="166"/>
      <c r="D19" s="210">
        <v>457138</v>
      </c>
      <c r="E19" s="210">
        <f>351811</f>
        <v>351811</v>
      </c>
      <c r="F19" s="208">
        <f t="shared" si="0"/>
        <v>105327</v>
      </c>
      <c r="G19" s="210">
        <v>26100</v>
      </c>
      <c r="H19" s="210">
        <v>-10582</v>
      </c>
      <c r="I19" s="115">
        <f t="shared" si="7"/>
        <v>142009</v>
      </c>
      <c r="J19" s="118">
        <v>112.9</v>
      </c>
      <c r="K19" s="115">
        <f t="shared" si="1"/>
        <v>160328.16100000002</v>
      </c>
      <c r="L19" s="210">
        <v>9473</v>
      </c>
      <c r="M19" s="210">
        <v>-3383</v>
      </c>
      <c r="N19" s="208">
        <f t="shared" si="2"/>
        <v>12856</v>
      </c>
      <c r="O19" s="210">
        <f>22978+23973</f>
        <v>46951</v>
      </c>
      <c r="P19" s="210">
        <f>23973+15002</f>
        <v>38975</v>
      </c>
      <c r="Q19" s="115">
        <f t="shared" si="3"/>
        <v>4880</v>
      </c>
      <c r="R19" s="118">
        <v>341.4</v>
      </c>
      <c r="S19" s="115">
        <f t="shared" ref="S19:S20" si="8">(Q19*R19)/100</f>
        <v>16660.32</v>
      </c>
      <c r="T19" s="63">
        <f t="shared" ref="T19:T20" si="9">IF(K19&gt;S19,K19,S19)</f>
        <v>160328.16100000002</v>
      </c>
      <c r="U19" s="119">
        <f t="shared" ref="U19:U20" si="10">T19^2</f>
        <v>25705119209.64193</v>
      </c>
      <c r="V19" s="135"/>
    </row>
    <row r="20" spans="1:22" ht="30" customHeight="1">
      <c r="A20" s="174"/>
      <c r="B20" s="168" t="s">
        <v>86</v>
      </c>
      <c r="C20" s="115" t="s">
        <v>34</v>
      </c>
      <c r="D20" s="63">
        <f>D6</f>
        <v>703131</v>
      </c>
      <c r="E20" s="63">
        <f>E6</f>
        <v>413561</v>
      </c>
      <c r="F20" s="63">
        <f t="shared" si="0"/>
        <v>289570</v>
      </c>
      <c r="G20" s="63">
        <f>G6</f>
        <v>42417</v>
      </c>
      <c r="H20" s="63">
        <f>H6</f>
        <v>68952</v>
      </c>
      <c r="I20" s="115">
        <f t="shared" si="7"/>
        <v>263035</v>
      </c>
      <c r="J20" s="118">
        <v>60.3</v>
      </c>
      <c r="K20" s="115">
        <f t="shared" si="1"/>
        <v>158610.10500000001</v>
      </c>
      <c r="L20" s="63">
        <f>L6</f>
        <v>101565</v>
      </c>
      <c r="M20" s="63">
        <f>M6</f>
        <v>48753</v>
      </c>
      <c r="N20" s="63">
        <f t="shared" si="2"/>
        <v>52812</v>
      </c>
      <c r="O20" s="63">
        <f>O6</f>
        <v>35942</v>
      </c>
      <c r="P20" s="63">
        <f>P6</f>
        <v>229315</v>
      </c>
      <c r="Q20" s="115">
        <f t="shared" si="3"/>
        <v>246185</v>
      </c>
      <c r="R20" s="118">
        <v>87.5</v>
      </c>
      <c r="S20" s="115">
        <f t="shared" si="8"/>
        <v>215411.875</v>
      </c>
      <c r="T20" s="63">
        <f t="shared" si="9"/>
        <v>215411.875</v>
      </c>
      <c r="U20" s="119">
        <f t="shared" si="10"/>
        <v>46402275891.015625</v>
      </c>
      <c r="V20" s="135"/>
    </row>
    <row r="21" spans="1:22" ht="30" customHeight="1">
      <c r="A21" s="173"/>
      <c r="B21" s="168"/>
      <c r="C21" s="115" t="s">
        <v>43</v>
      </c>
      <c r="D21" s="63">
        <f>D16</f>
        <v>402863</v>
      </c>
      <c r="E21" s="63">
        <f>E16</f>
        <v>327867</v>
      </c>
      <c r="F21" s="63">
        <f t="shared" ref="F21:F23" si="11">D21-E21</f>
        <v>74996</v>
      </c>
      <c r="G21" s="63">
        <f>G16</f>
        <v>-11417</v>
      </c>
      <c r="H21" s="63">
        <f>H16</f>
        <v>11251</v>
      </c>
      <c r="I21" s="115">
        <f t="shared" si="7"/>
        <v>52328</v>
      </c>
      <c r="J21" s="118">
        <v>6.7</v>
      </c>
      <c r="K21" s="115">
        <f t="shared" si="1"/>
        <v>3505.9760000000006</v>
      </c>
      <c r="L21" s="63">
        <f>L16</f>
        <v>204106</v>
      </c>
      <c r="M21" s="63">
        <f>M16</f>
        <v>129658</v>
      </c>
      <c r="N21" s="63">
        <f t="shared" si="2"/>
        <v>74448</v>
      </c>
      <c r="O21" s="63">
        <f>O16</f>
        <v>144241</v>
      </c>
      <c r="P21" s="63">
        <f>P16</f>
        <v>63138</v>
      </c>
      <c r="Q21" s="115">
        <f t="shared" si="3"/>
        <v>-6655</v>
      </c>
      <c r="R21" s="118">
        <v>9.6999999999999993</v>
      </c>
      <c r="S21" s="115">
        <f t="shared" si="4"/>
        <v>-645.53499999999997</v>
      </c>
      <c r="T21" s="63">
        <f t="shared" si="5"/>
        <v>3505.9760000000006</v>
      </c>
      <c r="U21" s="119">
        <f t="shared" si="6"/>
        <v>12291867.712576004</v>
      </c>
      <c r="V21" s="135"/>
    </row>
    <row r="22" spans="1:22" ht="30" customHeight="1">
      <c r="A22" s="173"/>
      <c r="B22" s="168"/>
      <c r="C22" s="115" t="s">
        <v>39</v>
      </c>
      <c r="D22" s="63">
        <f>D11</f>
        <v>2366397</v>
      </c>
      <c r="E22" s="63">
        <f t="shared" ref="E22:E23" si="12">E11</f>
        <v>283966</v>
      </c>
      <c r="F22" s="63">
        <f t="shared" si="11"/>
        <v>2082431</v>
      </c>
      <c r="G22" s="63">
        <f>G11</f>
        <v>500884</v>
      </c>
      <c r="H22" s="63">
        <f>H11</f>
        <v>717204</v>
      </c>
      <c r="I22" s="115">
        <f t="shared" si="7"/>
        <v>1866111</v>
      </c>
      <c r="J22" s="118">
        <v>13</v>
      </c>
      <c r="K22" s="115">
        <f t="shared" si="1"/>
        <v>242594.43</v>
      </c>
      <c r="L22" s="63">
        <f>L11</f>
        <v>1885655</v>
      </c>
      <c r="M22" s="63">
        <f t="shared" ref="M22:N23" si="13">M11</f>
        <v>279634</v>
      </c>
      <c r="N22" s="63">
        <f t="shared" si="13"/>
        <v>1606021</v>
      </c>
      <c r="O22" s="63">
        <f>O11</f>
        <v>873426</v>
      </c>
      <c r="P22" s="63">
        <f>P11</f>
        <v>1066399</v>
      </c>
      <c r="Q22" s="115">
        <f t="shared" si="3"/>
        <v>1798994</v>
      </c>
      <c r="R22" s="118">
        <v>18.600000000000001</v>
      </c>
      <c r="S22" s="115">
        <f t="shared" si="4"/>
        <v>334612.88400000002</v>
      </c>
      <c r="T22" s="63">
        <f t="shared" si="5"/>
        <v>334612.88400000002</v>
      </c>
      <c r="U22" s="119">
        <f t="shared" si="6"/>
        <v>111965782138.79747</v>
      </c>
      <c r="V22" s="135"/>
    </row>
    <row r="23" spans="1:22" ht="30" customHeight="1">
      <c r="A23" s="173"/>
      <c r="B23" s="168"/>
      <c r="C23" s="115" t="s">
        <v>87</v>
      </c>
      <c r="D23" s="63">
        <f>D12</f>
        <v>1465936</v>
      </c>
      <c r="E23" s="63">
        <f t="shared" si="12"/>
        <v>331918</v>
      </c>
      <c r="F23" s="63">
        <f t="shared" si="11"/>
        <v>1134018</v>
      </c>
      <c r="G23" s="63">
        <f>G12</f>
        <v>380139</v>
      </c>
      <c r="H23" s="63">
        <f>H12</f>
        <v>481282</v>
      </c>
      <c r="I23" s="115">
        <f t="shared" si="7"/>
        <v>1032875</v>
      </c>
      <c r="J23" s="118">
        <v>4.5</v>
      </c>
      <c r="K23" s="115">
        <f t="shared" si="1"/>
        <v>46479.375</v>
      </c>
      <c r="L23" s="63">
        <f>L12</f>
        <v>610274</v>
      </c>
      <c r="M23" s="63">
        <f t="shared" si="13"/>
        <v>95993</v>
      </c>
      <c r="N23" s="63">
        <f t="shared" si="13"/>
        <v>514281</v>
      </c>
      <c r="O23" s="63">
        <f>O12</f>
        <v>19939</v>
      </c>
      <c r="P23" s="63">
        <f>P12</f>
        <v>20901</v>
      </c>
      <c r="Q23" s="115">
        <f t="shared" si="3"/>
        <v>515243</v>
      </c>
      <c r="R23" s="118">
        <v>6.5</v>
      </c>
      <c r="S23" s="115">
        <f t="shared" si="4"/>
        <v>33490.794999999998</v>
      </c>
      <c r="T23" s="63">
        <f t="shared" si="5"/>
        <v>46479.375</v>
      </c>
      <c r="U23" s="119">
        <f t="shared" si="6"/>
        <v>2160332300.390625</v>
      </c>
      <c r="V23" s="135"/>
    </row>
    <row r="24" spans="1:22" ht="22.5">
      <c r="A24" s="169" t="s">
        <v>88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58">
        <f>SUM(U6:U23)</f>
        <v>22907402302720.766</v>
      </c>
    </row>
    <row r="25" spans="1:22" ht="23.25" thickBot="1">
      <c r="A25" s="171" t="s">
        <v>89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59">
        <f>SQRT(U24)</f>
        <v>4786167.8097117282</v>
      </c>
      <c r="V25" s="60"/>
    </row>
    <row r="26" spans="1:22" s="69" customFormat="1" ht="22.5">
      <c r="A26" s="167"/>
      <c r="B26" s="167"/>
      <c r="C26" s="167"/>
      <c r="D26" s="167"/>
      <c r="E26" s="167"/>
      <c r="F26" s="167"/>
      <c r="G26" s="167"/>
      <c r="H26" s="167"/>
      <c r="I26" s="167"/>
      <c r="J26" s="77"/>
      <c r="K26" s="77"/>
      <c r="L26" s="77"/>
      <c r="M26" s="77"/>
      <c r="N26" s="75"/>
      <c r="O26" s="75"/>
      <c r="P26" s="75"/>
      <c r="Q26" s="75"/>
      <c r="R26" s="75"/>
      <c r="S26" s="75"/>
      <c r="T26" s="75"/>
      <c r="U26" s="76"/>
      <c r="V26" s="60"/>
    </row>
    <row r="27" spans="1:22">
      <c r="D27" s="61"/>
      <c r="E27" s="61"/>
      <c r="F27" s="61"/>
      <c r="G27" s="61"/>
      <c r="H27" s="61"/>
      <c r="I27" s="61"/>
      <c r="L27" s="61"/>
      <c r="M27" s="61"/>
      <c r="O27" s="61"/>
      <c r="P27" s="61"/>
    </row>
    <row r="28" spans="1:22">
      <c r="D28" s="61"/>
      <c r="E28" s="61"/>
      <c r="F28" s="61"/>
      <c r="G28" s="61"/>
      <c r="H28" s="61"/>
      <c r="L28" s="61"/>
      <c r="M28" s="61"/>
    </row>
    <row r="29" spans="1:22">
      <c r="C29" s="66"/>
      <c r="D29" s="61"/>
      <c r="E29" s="61"/>
      <c r="G29" s="61"/>
      <c r="H29" s="61"/>
      <c r="L29" s="61"/>
      <c r="M29" s="61"/>
      <c r="O29" s="61"/>
      <c r="P29" s="61"/>
    </row>
    <row r="30" spans="1:22">
      <c r="L30" s="61"/>
    </row>
    <row r="31" spans="1:22">
      <c r="D31" s="61"/>
    </row>
    <row r="32" spans="1:22">
      <c r="E32" s="113"/>
    </row>
  </sheetData>
  <sheetProtection formatCells="0" selectLockedCells="1" selectUnlockedCells="1"/>
  <protectedRanges>
    <protectedRange password="CC03" sqref="J6:J23" name="Range3"/>
  </protectedRanges>
  <mergeCells count="21">
    <mergeCell ref="B19:C19"/>
    <mergeCell ref="A26:I26"/>
    <mergeCell ref="B20:B23"/>
    <mergeCell ref="A24:T24"/>
    <mergeCell ref="A25:T25"/>
    <mergeCell ref="A6:A23"/>
    <mergeCell ref="B6:C6"/>
    <mergeCell ref="B7:C7"/>
    <mergeCell ref="B8:C8"/>
    <mergeCell ref="B9:B11"/>
    <mergeCell ref="B12:C12"/>
    <mergeCell ref="B13:C13"/>
    <mergeCell ref="B14:C14"/>
    <mergeCell ref="B15:C15"/>
    <mergeCell ref="B16:C16"/>
    <mergeCell ref="B18:C18"/>
    <mergeCell ref="A1:U1"/>
    <mergeCell ref="A2:U2"/>
    <mergeCell ref="A4:A5"/>
    <mergeCell ref="B4:C5"/>
    <mergeCell ref="B17:C17"/>
  </mergeCells>
  <printOptions horizontalCentered="1" verticalCentered="1"/>
  <pageMargins left="0" right="0" top="0" bottom="0" header="0" footer="0"/>
  <pageSetup paperSize="9" scale="47" orientation="landscape" r:id="rId1"/>
  <ignoredErrors>
    <ignoredError sqref="F20:F23 N20: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5"/>
  <sheetViews>
    <sheetView rightToLeft="1" view="pageBreakPreview" zoomScaleNormal="100" zoomScaleSheetLayoutView="100" workbookViewId="0">
      <selection activeCell="D7" sqref="D7"/>
    </sheetView>
  </sheetViews>
  <sheetFormatPr defaultColWidth="9" defaultRowHeight="18" customHeight="1"/>
  <cols>
    <col min="1" max="1" width="15.5703125" style="35" customWidth="1"/>
    <col min="2" max="2" width="17.140625" style="35" customWidth="1"/>
    <col min="3" max="3" width="30" style="35" customWidth="1"/>
    <col min="4" max="6" width="17.140625" style="35" customWidth="1"/>
    <col min="7" max="7" width="20.140625" style="35" customWidth="1"/>
    <col min="8" max="8" width="14.42578125" style="35" bestFit="1" customWidth="1"/>
    <col min="9" max="9" width="12.42578125" style="35" bestFit="1" customWidth="1"/>
    <col min="10" max="10" width="9" style="35"/>
    <col min="11" max="11" width="12.28515625" style="35" bestFit="1" customWidth="1"/>
    <col min="12" max="16384" width="9" style="35"/>
  </cols>
  <sheetData>
    <row r="1" spans="1:11" ht="21.75"/>
    <row r="2" spans="1:11" ht="25.5">
      <c r="A2" s="178" t="s">
        <v>114</v>
      </c>
      <c r="B2" s="178"/>
      <c r="C2" s="178"/>
      <c r="D2" s="178"/>
      <c r="E2" s="178"/>
      <c r="F2" s="178"/>
      <c r="G2" s="178"/>
    </row>
    <row r="3" spans="1:11" ht="18" customHeight="1">
      <c r="A3" s="30"/>
      <c r="B3" s="30"/>
      <c r="C3" s="30"/>
      <c r="D3" s="30"/>
      <c r="E3" s="30"/>
      <c r="F3" s="30"/>
      <c r="G3" s="41" t="s">
        <v>48</v>
      </c>
    </row>
    <row r="4" spans="1:11" s="28" customFormat="1" ht="18" customHeight="1">
      <c r="A4" s="184" t="s">
        <v>7</v>
      </c>
      <c r="B4" s="181" t="s">
        <v>33</v>
      </c>
      <c r="C4" s="181" t="s">
        <v>9</v>
      </c>
      <c r="D4" s="183" t="s">
        <v>71</v>
      </c>
      <c r="E4" s="183" t="s">
        <v>10</v>
      </c>
      <c r="F4" s="183" t="s">
        <v>12</v>
      </c>
      <c r="G4" s="183" t="s">
        <v>11</v>
      </c>
    </row>
    <row r="5" spans="1:11" s="28" customFormat="1" ht="18" customHeight="1">
      <c r="A5" s="185"/>
      <c r="B5" s="182"/>
      <c r="C5" s="182"/>
      <c r="D5" s="183"/>
      <c r="E5" s="183"/>
      <c r="F5" s="183"/>
      <c r="G5" s="183"/>
    </row>
    <row r="6" spans="1:11" ht="65.25">
      <c r="A6" s="179" t="s">
        <v>13</v>
      </c>
      <c r="B6" s="94" t="s">
        <v>14</v>
      </c>
      <c r="C6" s="93" t="s">
        <v>96</v>
      </c>
      <c r="D6" s="68">
        <f>2664816+30037</f>
        <v>2694853</v>
      </c>
      <c r="E6" s="120">
        <v>31</v>
      </c>
      <c r="F6" s="68">
        <f>(D6*E6)/100</f>
        <v>835404.43</v>
      </c>
      <c r="G6" s="68">
        <f>F6^2</f>
        <v>697900561663.625</v>
      </c>
      <c r="H6" s="38"/>
    </row>
    <row r="7" spans="1:11" ht="27.75" customHeight="1">
      <c r="A7" s="180"/>
      <c r="B7" s="95" t="s">
        <v>15</v>
      </c>
      <c r="C7" s="67" t="s">
        <v>26</v>
      </c>
      <c r="D7" s="67">
        <v>51505</v>
      </c>
      <c r="E7" s="121">
        <v>10.7</v>
      </c>
      <c r="F7" s="67">
        <f>D7*E7</f>
        <v>551103.5</v>
      </c>
      <c r="G7" s="67">
        <f>F7^2</f>
        <v>303715067712.25</v>
      </c>
    </row>
    <row r="8" spans="1:11" ht="25.5" customHeight="1">
      <c r="A8" s="177" t="s">
        <v>69</v>
      </c>
      <c r="B8" s="177"/>
      <c r="C8" s="177"/>
      <c r="D8" s="177"/>
      <c r="E8" s="177"/>
      <c r="F8" s="177"/>
      <c r="G8" s="26">
        <f>SUM(G6:G7)</f>
        <v>1001615629375.875</v>
      </c>
      <c r="K8" s="38"/>
    </row>
    <row r="9" spans="1:11" ht="24" customHeight="1">
      <c r="A9" s="177" t="s">
        <v>70</v>
      </c>
      <c r="B9" s="177"/>
      <c r="C9" s="177"/>
      <c r="D9" s="177"/>
      <c r="E9" s="177"/>
      <c r="F9" s="177"/>
      <c r="G9" s="40">
        <f>SQRT(G8)</f>
        <v>1000807.4886689623</v>
      </c>
    </row>
    <row r="10" spans="1:11" ht="22.5">
      <c r="A10" s="22"/>
      <c r="B10" s="22"/>
      <c r="C10" s="22"/>
      <c r="D10" s="22"/>
      <c r="E10" s="22"/>
      <c r="F10" s="22"/>
      <c r="G10" s="23"/>
    </row>
    <row r="11" spans="1:11" ht="21.75">
      <c r="A11" s="73"/>
      <c r="B11" s="74"/>
      <c r="C11" s="74"/>
      <c r="D11" s="74"/>
      <c r="E11" s="74"/>
      <c r="F11" s="74"/>
      <c r="G11" s="74"/>
    </row>
    <row r="12" spans="1:11" ht="21.75">
      <c r="A12" s="71"/>
      <c r="B12" s="72"/>
      <c r="C12" s="72"/>
      <c r="D12" s="96"/>
      <c r="E12" s="72"/>
      <c r="F12" s="72"/>
      <c r="G12" s="72"/>
      <c r="K12" s="39"/>
    </row>
    <row r="13" spans="1:11" ht="18" customHeight="1">
      <c r="A13" s="31"/>
      <c r="B13" s="32"/>
      <c r="C13" s="72"/>
      <c r="D13" s="96"/>
      <c r="E13" s="32"/>
      <c r="F13" s="32"/>
      <c r="G13" s="32"/>
    </row>
    <row r="14" spans="1:11" s="69" customFormat="1" ht="18" customHeight="1">
      <c r="A14" s="71"/>
      <c r="B14" s="72"/>
      <c r="C14" s="72"/>
      <c r="D14" s="96"/>
      <c r="E14" s="72"/>
      <c r="F14" s="72"/>
      <c r="G14" s="72"/>
    </row>
    <row r="15" spans="1:11" ht="18" customHeight="1">
      <c r="A15" s="31"/>
      <c r="B15" s="32"/>
      <c r="C15" s="32"/>
      <c r="D15" s="96"/>
      <c r="E15" s="32"/>
      <c r="F15" s="32"/>
      <c r="G15" s="32"/>
    </row>
    <row r="16" spans="1:11" ht="18" customHeight="1">
      <c r="A16" s="31"/>
      <c r="B16" s="32"/>
      <c r="C16" s="32"/>
      <c r="D16" s="32"/>
      <c r="E16" s="32"/>
      <c r="F16" s="32"/>
      <c r="G16" s="32"/>
    </row>
    <row r="17" spans="1:7" ht="18" customHeight="1">
      <c r="A17" s="31"/>
      <c r="B17" s="32"/>
      <c r="C17" s="32"/>
      <c r="D17" s="32"/>
      <c r="E17" s="32"/>
      <c r="F17" s="32"/>
      <c r="G17" s="32"/>
    </row>
    <row r="18" spans="1:7" ht="18" customHeight="1">
      <c r="A18" s="31"/>
      <c r="B18" s="32"/>
      <c r="C18" s="32"/>
      <c r="D18" s="32"/>
      <c r="E18" s="32"/>
      <c r="F18" s="32"/>
      <c r="G18" s="32"/>
    </row>
    <row r="19" spans="1:7" ht="18" customHeight="1">
      <c r="A19" s="31"/>
      <c r="B19" s="32"/>
      <c r="C19" s="32"/>
      <c r="D19" s="32"/>
      <c r="E19" s="32"/>
      <c r="F19" s="32"/>
      <c r="G19" s="32"/>
    </row>
    <row r="20" spans="1:7" ht="18" customHeight="1">
      <c r="A20" s="31"/>
      <c r="B20" s="32"/>
      <c r="C20" s="32"/>
      <c r="D20" s="32"/>
      <c r="E20" s="32"/>
      <c r="F20" s="32"/>
      <c r="G20" s="32"/>
    </row>
    <row r="21" spans="1:7" ht="18" customHeight="1">
      <c r="A21" s="31"/>
      <c r="B21" s="32"/>
      <c r="C21" s="32"/>
      <c r="D21" s="32"/>
      <c r="E21" s="32"/>
      <c r="F21" s="32"/>
      <c r="G21" s="32"/>
    </row>
    <row r="22" spans="1:7" ht="18" customHeight="1">
      <c r="A22" s="31"/>
      <c r="B22" s="32"/>
      <c r="C22" s="32"/>
      <c r="D22" s="32"/>
      <c r="E22" s="32"/>
      <c r="F22" s="32"/>
      <c r="G22" s="32"/>
    </row>
    <row r="23" spans="1:7" ht="18" customHeight="1">
      <c r="A23" s="31"/>
      <c r="B23" s="32"/>
      <c r="C23" s="32"/>
      <c r="D23" s="32"/>
      <c r="E23" s="32"/>
      <c r="F23" s="32"/>
      <c r="G23" s="32"/>
    </row>
    <row r="24" spans="1:7" ht="9" customHeight="1">
      <c r="A24" s="31"/>
      <c r="B24" s="32"/>
      <c r="C24" s="32"/>
      <c r="D24" s="32"/>
      <c r="E24" s="32"/>
      <c r="F24" s="32"/>
      <c r="G24" s="32"/>
    </row>
    <row r="25" spans="1:7" ht="18" customHeight="1">
      <c r="A25" s="70"/>
      <c r="B25" s="70"/>
      <c r="C25" s="70"/>
      <c r="D25" s="70"/>
      <c r="E25" s="70"/>
      <c r="F25" s="70"/>
      <c r="G25" s="70"/>
    </row>
  </sheetData>
  <mergeCells count="11">
    <mergeCell ref="A8:F8"/>
    <mergeCell ref="A9:F9"/>
    <mergeCell ref="A2:G2"/>
    <mergeCell ref="A6:A7"/>
    <mergeCell ref="B4:B5"/>
    <mergeCell ref="C4:C5"/>
    <mergeCell ref="D4:D5"/>
    <mergeCell ref="E4:E5"/>
    <mergeCell ref="F4:F5"/>
    <mergeCell ref="G4:G5"/>
    <mergeCell ref="A4:A5"/>
  </mergeCells>
  <printOptions horizontalCentered="1"/>
  <pageMargins left="0.59055118110236227" right="0.59055118110236227" top="1.7716535433070868" bottom="0.19685039370078741" header="0.59055118110236227" footer="0"/>
  <pageSetup paperSize="9" scale="92" fitToWidth="0" fitToHeight="0" orientation="landscape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تاریخ 29 اسفند 1398 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9"/>
  <sheetViews>
    <sheetView rightToLeft="1" view="pageBreakPreview" topLeftCell="A4" zoomScaleNormal="100" zoomScaleSheetLayoutView="100" workbookViewId="0">
      <selection activeCell="D8" sqref="D8"/>
    </sheetView>
  </sheetViews>
  <sheetFormatPr defaultColWidth="9" defaultRowHeight="18" customHeight="1"/>
  <cols>
    <col min="1" max="1" width="10.140625" style="28" bestFit="1" customWidth="1"/>
    <col min="2" max="2" width="22.5703125" style="28" bestFit="1" customWidth="1"/>
    <col min="3" max="3" width="51.28515625" style="28" customWidth="1"/>
    <col min="4" max="4" width="16.7109375" style="28" customWidth="1"/>
    <col min="5" max="5" width="14.140625" style="28" customWidth="1"/>
    <col min="6" max="6" width="14.7109375" style="28" customWidth="1"/>
    <col min="7" max="7" width="15" style="28" bestFit="1" customWidth="1"/>
    <col min="8" max="8" width="3" style="28" customWidth="1"/>
    <col min="9" max="9" width="12.42578125" style="28" bestFit="1" customWidth="1"/>
    <col min="10" max="10" width="9" style="28"/>
    <col min="11" max="11" width="15.42578125" style="28" bestFit="1" customWidth="1"/>
    <col min="12" max="16384" width="9" style="28"/>
  </cols>
  <sheetData>
    <row r="1" spans="1:11" ht="30" customHeight="1">
      <c r="A1" s="186"/>
      <c r="B1" s="186"/>
      <c r="C1" s="186"/>
      <c r="D1" s="186"/>
      <c r="E1" s="186"/>
      <c r="F1" s="186"/>
      <c r="G1" s="186"/>
    </row>
    <row r="2" spans="1:11" ht="20.100000000000001" customHeight="1">
      <c r="A2" s="187"/>
      <c r="B2" s="187"/>
      <c r="C2" s="187"/>
      <c r="D2" s="187"/>
      <c r="E2" s="187"/>
      <c r="F2" s="187"/>
      <c r="G2" s="187"/>
    </row>
    <row r="3" spans="1:11" ht="18" customHeight="1">
      <c r="A3" s="47"/>
      <c r="B3" s="47"/>
      <c r="C3" s="47"/>
      <c r="D3" s="47"/>
      <c r="E3" s="47"/>
      <c r="F3" s="47"/>
      <c r="G3" s="41" t="s">
        <v>48</v>
      </c>
    </row>
    <row r="4" spans="1:11" ht="20.100000000000001" customHeight="1">
      <c r="A4" s="195" t="s">
        <v>7</v>
      </c>
      <c r="B4" s="188" t="s">
        <v>20</v>
      </c>
      <c r="C4" s="188"/>
      <c r="D4" s="188"/>
      <c r="E4" s="188"/>
      <c r="F4" s="188"/>
      <c r="G4" s="188"/>
    </row>
    <row r="5" spans="1:11" ht="18" customHeight="1">
      <c r="A5" s="196"/>
      <c r="B5" s="190" t="s">
        <v>17</v>
      </c>
      <c r="C5" s="192" t="s">
        <v>9</v>
      </c>
      <c r="D5" s="192" t="s">
        <v>24</v>
      </c>
      <c r="E5" s="192" t="s">
        <v>10</v>
      </c>
      <c r="F5" s="192" t="s">
        <v>12</v>
      </c>
      <c r="G5" s="192" t="s">
        <v>11</v>
      </c>
    </row>
    <row r="6" spans="1:11" ht="18" customHeight="1">
      <c r="A6" s="196"/>
      <c r="B6" s="191"/>
      <c r="C6" s="193"/>
      <c r="D6" s="193"/>
      <c r="E6" s="193"/>
      <c r="F6" s="193"/>
      <c r="G6" s="193"/>
      <c r="H6" s="36"/>
    </row>
    <row r="7" spans="1:11" ht="24.75">
      <c r="A7" s="189" t="s">
        <v>49</v>
      </c>
      <c r="B7" s="97" t="s">
        <v>18</v>
      </c>
      <c r="C7" s="97" t="s">
        <v>97</v>
      </c>
      <c r="D7" s="49">
        <v>972383</v>
      </c>
      <c r="E7" s="127">
        <v>0.4</v>
      </c>
      <c r="F7" s="49">
        <f>(D7*E7)/100</f>
        <v>3889.5320000000002</v>
      </c>
      <c r="G7" s="49">
        <f>F7^2</f>
        <v>15128459.179024002</v>
      </c>
    </row>
    <row r="8" spans="1:11" ht="24.75">
      <c r="A8" s="189"/>
      <c r="B8" s="116" t="s">
        <v>19</v>
      </c>
      <c r="C8" s="98" t="s">
        <v>115</v>
      </c>
      <c r="D8" s="117">
        <f>+'محاسبه مبلغ سرمايه موجود'!C6</f>
        <v>6064457</v>
      </c>
      <c r="E8" s="128">
        <v>2.6</v>
      </c>
      <c r="F8" s="117">
        <f>(D8*E8)/100</f>
        <v>157675.88200000001</v>
      </c>
      <c r="G8" s="49">
        <f>F8^2</f>
        <v>24861683764.477928</v>
      </c>
      <c r="K8" s="36"/>
    </row>
    <row r="9" spans="1:11" ht="20.100000000000001" customHeight="1">
      <c r="A9" s="198" t="s">
        <v>73</v>
      </c>
      <c r="B9" s="199"/>
      <c r="C9" s="199"/>
      <c r="D9" s="199"/>
      <c r="E9" s="199"/>
      <c r="F9" s="200"/>
      <c r="G9" s="49">
        <f>SUM(G7:G8)</f>
        <v>24876812223.656952</v>
      </c>
    </row>
    <row r="10" spans="1:11" ht="20.100000000000001" customHeight="1">
      <c r="A10" s="197" t="s">
        <v>72</v>
      </c>
      <c r="B10" s="197"/>
      <c r="C10" s="197"/>
      <c r="D10" s="197"/>
      <c r="E10" s="197"/>
      <c r="F10" s="197"/>
      <c r="G10" s="105">
        <f>SQRT(G9)</f>
        <v>157723.8479864632</v>
      </c>
      <c r="K10" s="37"/>
    </row>
    <row r="11" spans="1:11" ht="9.9499999999999993" customHeight="1">
      <c r="A11" s="24"/>
      <c r="B11" s="24"/>
      <c r="C11" s="24"/>
      <c r="D11" s="24"/>
      <c r="E11" s="24"/>
      <c r="F11" s="24"/>
      <c r="G11" s="25"/>
    </row>
    <row r="12" spans="1:11" ht="18" customHeight="1">
      <c r="A12" s="194"/>
      <c r="B12" s="194"/>
      <c r="C12" s="194"/>
      <c r="D12" s="194"/>
      <c r="E12" s="194"/>
      <c r="F12" s="194"/>
      <c r="G12" s="194"/>
    </row>
    <row r="13" spans="1:11" ht="18" customHeight="1">
      <c r="A13" s="33"/>
      <c r="B13" s="33"/>
      <c r="C13" s="33"/>
      <c r="D13" s="33"/>
      <c r="E13" s="33"/>
      <c r="F13" s="33"/>
      <c r="G13" s="33"/>
    </row>
    <row r="16" spans="1:11" ht="18" customHeight="1">
      <c r="C16" s="106"/>
      <c r="D16" s="34"/>
    </row>
    <row r="17" spans="3:4" ht="18" customHeight="1">
      <c r="C17" s="106"/>
      <c r="D17" s="34"/>
    </row>
    <row r="18" spans="3:4" ht="18" customHeight="1">
      <c r="D18" s="34"/>
    </row>
    <row r="19" spans="3:4" ht="18" customHeight="1">
      <c r="D19" s="34"/>
    </row>
  </sheetData>
  <mergeCells count="14">
    <mergeCell ref="A12:G12"/>
    <mergeCell ref="A4:A6"/>
    <mergeCell ref="A10:F10"/>
    <mergeCell ref="A9:F9"/>
    <mergeCell ref="D5:D6"/>
    <mergeCell ref="E5:E6"/>
    <mergeCell ref="F5:F6"/>
    <mergeCell ref="G5:G6"/>
    <mergeCell ref="A1:G1"/>
    <mergeCell ref="A2:G2"/>
    <mergeCell ref="B4:G4"/>
    <mergeCell ref="A7:A8"/>
    <mergeCell ref="B5:B6"/>
    <mergeCell ref="C5:C6"/>
  </mergeCells>
  <printOptions horizontalCentered="1"/>
  <pageMargins left="0.59055118110236227" right="0.59055118110236227" top="1.3779527559055118" bottom="0.19685039370078741" header="0.59055118110236227" footer="0"/>
  <pageSetup paperSize="9" scale="92" orientation="landscape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تاریخ 29 اسفند 1398 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7"/>
  <sheetViews>
    <sheetView rightToLeft="1" view="pageBreakPreview" zoomScaleNormal="100" zoomScaleSheetLayoutView="100" workbookViewId="0">
      <selection activeCell="C6" sqref="C6"/>
    </sheetView>
  </sheetViews>
  <sheetFormatPr defaultRowHeight="15"/>
  <cols>
    <col min="1" max="1" width="28.85546875" customWidth="1"/>
    <col min="2" max="2" width="39.140625" customWidth="1"/>
    <col min="3" max="3" width="21.28515625" customWidth="1"/>
    <col min="4" max="4" width="18.140625" customWidth="1"/>
    <col min="5" max="5" width="27.140625" customWidth="1"/>
  </cols>
  <sheetData>
    <row r="1" spans="1:5" ht="30.75" thickBot="1">
      <c r="A1" s="201" t="s">
        <v>98</v>
      </c>
      <c r="B1" s="201"/>
      <c r="C1" s="201"/>
      <c r="D1" s="201"/>
      <c r="E1" s="201"/>
    </row>
    <row r="2" spans="1:5" ht="24.75" thickBot="1">
      <c r="A2" s="202" t="s">
        <v>21</v>
      </c>
      <c r="B2" s="203"/>
      <c r="C2" s="203"/>
      <c r="D2" s="203"/>
      <c r="E2" s="204"/>
    </row>
    <row r="3" spans="1:5" ht="25.5" thickBot="1">
      <c r="A3" s="99"/>
      <c r="B3" s="99"/>
      <c r="C3" s="99"/>
      <c r="D3" s="99"/>
      <c r="E3" s="41" t="s">
        <v>48</v>
      </c>
    </row>
    <row r="4" spans="1:5" ht="24.75">
      <c r="A4" s="205" t="s">
        <v>7</v>
      </c>
      <c r="B4" s="100"/>
      <c r="C4" s="100">
        <v>1</v>
      </c>
      <c r="D4" s="100">
        <v>2</v>
      </c>
      <c r="E4" s="101">
        <v>3</v>
      </c>
    </row>
    <row r="5" spans="1:5" ht="57" customHeight="1">
      <c r="A5" s="206"/>
      <c r="B5" s="102" t="s">
        <v>9</v>
      </c>
      <c r="C5" s="102" t="s">
        <v>24</v>
      </c>
      <c r="D5" s="102" t="s">
        <v>10</v>
      </c>
      <c r="E5" s="103" t="s">
        <v>12</v>
      </c>
    </row>
    <row r="6" spans="1:5" ht="48" customHeight="1" thickBot="1">
      <c r="A6" s="104" t="s">
        <v>22</v>
      </c>
      <c r="B6" s="129" t="s">
        <v>99</v>
      </c>
      <c r="C6" s="130">
        <f>IF('محاسبه مبلغ سرمايه موجود'!C31&gt;0,-'محاسبه مبلغ سرمايه موجود'!C31,0)</f>
        <v>0</v>
      </c>
      <c r="D6" s="132">
        <v>44</v>
      </c>
      <c r="E6" s="131">
        <f>(C6*D6)/100</f>
        <v>0</v>
      </c>
    </row>
    <row r="7" spans="1:5" ht="39.75" customHeight="1">
      <c r="A7" s="207"/>
      <c r="B7" s="207"/>
      <c r="C7" s="207"/>
      <c r="D7" s="207"/>
      <c r="E7" s="207"/>
    </row>
  </sheetData>
  <mergeCells count="4">
    <mergeCell ref="A1:E1"/>
    <mergeCell ref="A2:E2"/>
    <mergeCell ref="A4:A5"/>
    <mergeCell ref="A7:E7"/>
  </mergeCells>
  <hyperlinks>
    <hyperlink ref="A1:B1" location="ترازنامه!C31" display="19- ذخائر فني بيمه هاي زندگي و غير زندگي"/>
  </hyperlink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جلد</vt:lpstr>
      <vt:lpstr>جلد2</vt:lpstr>
      <vt:lpstr>نسبت توانگري</vt:lpstr>
      <vt:lpstr>محاسبه مبلغ سرمايه موجود</vt:lpstr>
      <vt:lpstr>ریسک صدور بیمه نامه</vt:lpstr>
      <vt:lpstr>محاسبه كل ريسك بازار </vt:lpstr>
      <vt:lpstr>محاسبه كل رسيك اعتبار</vt:lpstr>
      <vt:lpstr>محاسبه کل ریسک نقدینگی </vt:lpstr>
      <vt:lpstr>جلد!Print_Area</vt:lpstr>
      <vt:lpstr>'ریسک صدور بیمه نامه'!Print_Area</vt:lpstr>
      <vt:lpstr>'محاسبه كل رسيك اعتبار'!Print_Area</vt:lpstr>
      <vt:lpstr>'محاسبه كل ريسك بازار '!Print_Area</vt:lpstr>
      <vt:lpstr>'محاسبه مبلغ سرمايه موجود'!Print_Area</vt:lpstr>
      <vt:lpstr>'نسبت توانگري'!Print_Area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سید محسن سید اقا مرتضی</cp:lastModifiedBy>
  <cp:lastPrinted>2020-08-01T09:51:38Z</cp:lastPrinted>
  <dcterms:created xsi:type="dcterms:W3CDTF">2012-04-14T06:31:01Z</dcterms:created>
  <dcterms:modified xsi:type="dcterms:W3CDTF">2020-08-01T10:07:13Z</dcterms:modified>
</cp:coreProperties>
</file>